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HĐND XÃ\AA NĂM 2026\KÝ HỌP THỨ I, NK 2026-2031\kỳ họp\"/>
    </mc:Choice>
  </mc:AlternateContent>
  <bookViews>
    <workbookView xWindow="0" yWindow="0" windowWidth="20496" windowHeight="7632" activeTab="5"/>
  </bookViews>
  <sheets>
    <sheet name="60" sheetId="1" r:id="rId1"/>
    <sheet name="61" sheetId="12" r:id="rId2"/>
    <sheet name="62" sheetId="13" r:id="rId3"/>
    <sheet name="63" sheetId="14" r:id="rId4"/>
    <sheet name="64" sheetId="15" r:id="rId5"/>
    <sheet name="65" sheetId="16" r:id="rId6"/>
    <sheet name="00000000" sheetId="11" state="veryHidden" r:id="rId7"/>
  </sheets>
  <definedNames>
    <definedName name="_xlnm.Print_Area" localSheetId="0">'60'!$A$1:$H$24</definedName>
    <definedName name="_xlnm.Print_Area" localSheetId="1">'61'!$A$1:$K$125</definedName>
    <definedName name="_xlnm.Print_Area" localSheetId="2">'62'!$A$1:$I$56</definedName>
    <definedName name="_xlnm.Print_Area" localSheetId="3">'63'!$A$1:$H$30</definedName>
    <definedName name="_xlnm.Print_Area" localSheetId="4">'64'!$A$1:$M$387</definedName>
    <definedName name="_xlnm.Print_Area" localSheetId="5">'65'!$A$1:$G$45</definedName>
    <definedName name="_xlnm.Print_Titles" localSheetId="1">'61'!$4:$8</definedName>
    <definedName name="_xlnm.Print_Titles" localSheetId="2">'62'!$5:$9</definedName>
    <definedName name="_xlnm.Print_Titles" localSheetId="3">'63'!$7:$7</definedName>
    <definedName name="_xlnm.Print_Titles" localSheetId="4">'64'!$8:$8</definedName>
    <definedName name="_xlnm.Print_Titles" localSheetId="5">'65'!$8:$9</definedName>
    <definedName name="_xlnm.Print_Titles">#N/A</definedName>
  </definedNames>
  <calcPr calcId="162913"/>
</workbook>
</file>

<file path=xl/calcChain.xml><?xml version="1.0" encoding="utf-8"?>
<calcChain xmlns="http://schemas.openxmlformats.org/spreadsheetml/2006/main">
  <c r="D13" i="1" l="1"/>
  <c r="D12" i="1"/>
  <c r="J69" i="16" l="1"/>
  <c r="J68" i="16"/>
  <c r="J67" i="16" s="1"/>
  <c r="J65" i="16"/>
  <c r="J64" i="16" s="1"/>
  <c r="J62" i="16"/>
  <c r="J61" i="16" s="1"/>
  <c r="J56" i="16"/>
  <c r="J55" i="16"/>
  <c r="J54" i="16" s="1"/>
  <c r="J53" i="16" s="1"/>
  <c r="J52" i="16" s="1"/>
  <c r="J50" i="16"/>
  <c r="J49" i="16" s="1"/>
  <c r="J48" i="16" s="1"/>
  <c r="J47" i="16"/>
  <c r="J45" i="16"/>
  <c r="J43" i="16"/>
  <c r="J35" i="16"/>
  <c r="J33" i="16"/>
  <c r="J26" i="16"/>
  <c r="J24" i="16"/>
  <c r="J23" i="16"/>
  <c r="J22" i="16" s="1"/>
  <c r="J21" i="16" s="1"/>
  <c r="J20" i="16" s="1"/>
  <c r="J17" i="16"/>
  <c r="J15" i="16"/>
  <c r="J14" i="16" s="1"/>
  <c r="J13" i="16" s="1"/>
  <c r="J12" i="16" s="1"/>
  <c r="J11" i="16" s="1"/>
  <c r="J10" i="16" s="1"/>
  <c r="J9" i="16" l="1"/>
  <c r="J8" i="16" s="1"/>
  <c r="J60" i="16"/>
  <c r="J59" i="16" s="1"/>
  <c r="J58" i="16" s="1"/>
  <c r="J42" i="16"/>
  <c r="J41" i="16" s="1"/>
  <c r="J32" i="16"/>
  <c r="J31" i="16" s="1"/>
  <c r="J30" i="16" s="1"/>
  <c r="J29" i="16" s="1"/>
  <c r="J40" i="16"/>
  <c r="J39" i="16" s="1"/>
  <c r="J38" i="16" s="1"/>
  <c r="C39" i="13"/>
  <c r="C40" i="13"/>
  <c r="C41" i="13"/>
  <c r="C42" i="13"/>
  <c r="C43" i="13"/>
  <c r="C38" i="13"/>
  <c r="C31" i="13"/>
  <c r="C32" i="13"/>
  <c r="C33" i="13"/>
  <c r="C34" i="13"/>
  <c r="C35" i="13"/>
  <c r="C30" i="13"/>
  <c r="C11" i="13"/>
  <c r="D22" i="13"/>
  <c r="D12" i="13"/>
  <c r="C12" i="13" s="1"/>
  <c r="F11" i="13"/>
  <c r="F12" i="13"/>
  <c r="F50" i="13"/>
  <c r="G53" i="13"/>
  <c r="G46" i="13"/>
  <c r="I101" i="12"/>
  <c r="H55" i="12"/>
  <c r="H53" i="12" s="1"/>
  <c r="D55" i="12"/>
  <c r="E8" i="14" l="1"/>
  <c r="I386" i="15" l="1"/>
  <c r="A3" i="12" l="1"/>
  <c r="A3" i="13" s="1"/>
  <c r="I387" i="15" l="1"/>
  <c r="H8" i="14"/>
  <c r="G8" i="14"/>
  <c r="F8" i="14"/>
  <c r="G29" i="13" l="1"/>
  <c r="G12" i="13"/>
  <c r="B15" i="1" l="1"/>
  <c r="D19" i="1"/>
  <c r="C29" i="13" l="1"/>
  <c r="G72" i="12" l="1"/>
  <c r="G55" i="12"/>
  <c r="E55" i="12" s="1"/>
  <c r="H40" i="12" l="1"/>
  <c r="I40" i="12"/>
  <c r="E50" i="13"/>
  <c r="E51" i="13"/>
  <c r="E52" i="13"/>
  <c r="E53" i="13"/>
  <c r="E49" i="13"/>
  <c r="E48" i="13" s="1"/>
  <c r="E46" i="13"/>
  <c r="E31" i="13"/>
  <c r="E32" i="13"/>
  <c r="E33" i="13"/>
  <c r="E34" i="13"/>
  <c r="E35" i="13"/>
  <c r="E36" i="13"/>
  <c r="E37" i="13"/>
  <c r="E38" i="13"/>
  <c r="E39" i="13"/>
  <c r="E40" i="13"/>
  <c r="E41" i="13"/>
  <c r="E42" i="13"/>
  <c r="E30" i="13"/>
  <c r="F29" i="13"/>
  <c r="F10" i="13" s="1"/>
  <c r="D29" i="13"/>
  <c r="D10" i="13" s="1"/>
  <c r="E14" i="13"/>
  <c r="E15" i="13"/>
  <c r="E16" i="13"/>
  <c r="E17" i="13"/>
  <c r="E18" i="13"/>
  <c r="E19" i="13"/>
  <c r="E20" i="13"/>
  <c r="E21" i="13"/>
  <c r="E22" i="13"/>
  <c r="E23" i="13"/>
  <c r="E24" i="13"/>
  <c r="E25" i="13"/>
  <c r="E26" i="13"/>
  <c r="E27" i="13"/>
  <c r="E13" i="13"/>
  <c r="F55" i="13"/>
  <c r="G11" i="13"/>
  <c r="G10" i="13" s="1"/>
  <c r="F48" i="13"/>
  <c r="G48" i="13"/>
  <c r="H48" i="13"/>
  <c r="I48" i="13"/>
  <c r="C48" i="13"/>
  <c r="D48" i="13"/>
  <c r="C10" i="13"/>
  <c r="G11" i="1"/>
  <c r="G10" i="1" s="1"/>
  <c r="H11" i="1"/>
  <c r="H10" i="1" s="1"/>
  <c r="F21" i="1"/>
  <c r="B13" i="1"/>
  <c r="B20" i="1"/>
  <c r="B18" i="1" s="1"/>
  <c r="F13" i="1"/>
  <c r="F14" i="1"/>
  <c r="F15" i="1"/>
  <c r="F16" i="1"/>
  <c r="F17" i="1"/>
  <c r="F18" i="1"/>
  <c r="F19" i="1"/>
  <c r="F20" i="1"/>
  <c r="F12" i="1"/>
  <c r="B16" i="1"/>
  <c r="B12" i="1"/>
  <c r="C18" i="1"/>
  <c r="C11" i="1" s="1"/>
  <c r="C10" i="1" s="1"/>
  <c r="G125" i="12"/>
  <c r="E125" i="12" s="1"/>
  <c r="G124" i="12"/>
  <c r="E124" i="12" s="1"/>
  <c r="G123" i="12"/>
  <c r="E123" i="12" s="1"/>
  <c r="G122" i="12"/>
  <c r="E122" i="12" s="1"/>
  <c r="G121" i="12"/>
  <c r="E121" i="12" s="1"/>
  <c r="K120" i="12"/>
  <c r="J120" i="12"/>
  <c r="J118" i="12" s="1"/>
  <c r="J117" i="12" s="1"/>
  <c r="H120" i="12"/>
  <c r="H118" i="12" s="1"/>
  <c r="H117" i="12" s="1"/>
  <c r="F120" i="12"/>
  <c r="D120" i="12"/>
  <c r="D118" i="12" s="1"/>
  <c r="D117" i="12" s="1"/>
  <c r="C120" i="12"/>
  <c r="C118" i="12" s="1"/>
  <c r="C117" i="12" s="1"/>
  <c r="G119" i="12"/>
  <c r="E119" i="12" s="1"/>
  <c r="K118" i="12"/>
  <c r="K117" i="12" s="1"/>
  <c r="I118" i="12"/>
  <c r="I117" i="12" s="1"/>
  <c r="F118" i="12"/>
  <c r="F117" i="12" s="1"/>
  <c r="G116" i="12"/>
  <c r="E116" i="12"/>
  <c r="G115" i="12"/>
  <c r="E115" i="12" s="1"/>
  <c r="G114" i="12"/>
  <c r="E114" i="12" s="1"/>
  <c r="G113" i="12"/>
  <c r="E113" i="12" s="1"/>
  <c r="A113" i="12"/>
  <c r="G112" i="12"/>
  <c r="E112" i="12" s="1"/>
  <c r="G111" i="12"/>
  <c r="E111" i="12" s="1"/>
  <c r="G110" i="12"/>
  <c r="E110" i="12" s="1"/>
  <c r="G109" i="12"/>
  <c r="E109" i="12" s="1"/>
  <c r="G108" i="12"/>
  <c r="E108" i="12"/>
  <c r="G107" i="12"/>
  <c r="E107" i="12" s="1"/>
  <c r="K106" i="12"/>
  <c r="K104" i="12" s="1"/>
  <c r="J106" i="12"/>
  <c r="J104" i="12" s="1"/>
  <c r="I106" i="12"/>
  <c r="I104" i="12" s="1"/>
  <c r="H106" i="12"/>
  <c r="F106" i="12"/>
  <c r="F104" i="12" s="1"/>
  <c r="D106" i="12"/>
  <c r="D104" i="12" s="1"/>
  <c r="C106" i="12"/>
  <c r="C104" i="12" s="1"/>
  <c r="G105" i="12"/>
  <c r="E105" i="12" s="1"/>
  <c r="H104" i="12"/>
  <c r="G103" i="12"/>
  <c r="E103" i="12"/>
  <c r="G102" i="12"/>
  <c r="E102" i="12" s="1"/>
  <c r="K101" i="12"/>
  <c r="J101" i="12"/>
  <c r="H101" i="12"/>
  <c r="F101" i="12"/>
  <c r="D101" i="12"/>
  <c r="C101" i="12"/>
  <c r="G100" i="12"/>
  <c r="E100" i="12" s="1"/>
  <c r="G99" i="12"/>
  <c r="E99" i="12"/>
  <c r="G98" i="12"/>
  <c r="E98" i="12" s="1"/>
  <c r="G97" i="12"/>
  <c r="E97" i="12" s="1"/>
  <c r="G96" i="12"/>
  <c r="E96" i="12" s="1"/>
  <c r="G95" i="12"/>
  <c r="E95" i="12" s="1"/>
  <c r="G94" i="12"/>
  <c r="E94" i="12" s="1"/>
  <c r="G93" i="12"/>
  <c r="E93" i="12" s="1"/>
  <c r="G92" i="12"/>
  <c r="E92" i="12" s="1"/>
  <c r="K91" i="12"/>
  <c r="J91" i="12"/>
  <c r="I91" i="12"/>
  <c r="H91" i="12"/>
  <c r="F91" i="12"/>
  <c r="D91" i="12"/>
  <c r="C91" i="12"/>
  <c r="G90" i="12"/>
  <c r="E90" i="12" s="1"/>
  <c r="G89" i="12"/>
  <c r="E89" i="12" s="1"/>
  <c r="G88" i="12"/>
  <c r="E88" i="12" s="1"/>
  <c r="G87" i="12"/>
  <c r="E87" i="12" s="1"/>
  <c r="G86" i="12"/>
  <c r="E86" i="12" s="1"/>
  <c r="G85" i="12"/>
  <c r="E85" i="12" s="1"/>
  <c r="G84" i="12"/>
  <c r="E84" i="12"/>
  <c r="G83" i="12"/>
  <c r="E83" i="12" s="1"/>
  <c r="G82" i="12"/>
  <c r="E82" i="12" s="1"/>
  <c r="K81" i="12"/>
  <c r="K80" i="12" s="1"/>
  <c r="J81" i="12"/>
  <c r="J80" i="12" s="1"/>
  <c r="I81" i="12"/>
  <c r="H81" i="12"/>
  <c r="H80" i="12" s="1"/>
  <c r="F81" i="12"/>
  <c r="D81" i="12"/>
  <c r="D80" i="12" s="1"/>
  <c r="C81" i="12"/>
  <c r="C80" i="12" s="1"/>
  <c r="I80" i="12"/>
  <c r="F80" i="12"/>
  <c r="G79" i="12"/>
  <c r="E79" i="12" s="1"/>
  <c r="G78" i="12"/>
  <c r="E78" i="12" s="1"/>
  <c r="G77" i="12"/>
  <c r="E77" i="12" s="1"/>
  <c r="D77" i="12"/>
  <c r="G76" i="12"/>
  <c r="E76" i="12" s="1"/>
  <c r="G75" i="12"/>
  <c r="E75" i="12" s="1"/>
  <c r="K74" i="12"/>
  <c r="J74" i="12"/>
  <c r="I74" i="12"/>
  <c r="H74" i="12"/>
  <c r="F74" i="12"/>
  <c r="G73" i="12"/>
  <c r="E73" i="12" s="1"/>
  <c r="E72" i="12"/>
  <c r="J72" i="12" s="1"/>
  <c r="D72" i="12"/>
  <c r="G71" i="12"/>
  <c r="E71" i="12" s="1"/>
  <c r="G70" i="12"/>
  <c r="E70" i="12" s="1"/>
  <c r="G69" i="12"/>
  <c r="E69" i="12" s="1"/>
  <c r="G68" i="12"/>
  <c r="E68" i="12" s="1"/>
  <c r="G67" i="12"/>
  <c r="E67" i="12" s="1"/>
  <c r="G66" i="12"/>
  <c r="E66" i="12" s="1"/>
  <c r="K65" i="12"/>
  <c r="J65" i="12"/>
  <c r="I65" i="12"/>
  <c r="H65" i="12"/>
  <c r="F65" i="12"/>
  <c r="G64" i="12"/>
  <c r="E64" i="12" s="1"/>
  <c r="G63" i="12"/>
  <c r="E63" i="12" s="1"/>
  <c r="G62" i="12"/>
  <c r="E62" i="12" s="1"/>
  <c r="D62" i="12"/>
  <c r="G61" i="12"/>
  <c r="D61" i="12"/>
  <c r="D59" i="12" s="1"/>
  <c r="G60" i="12"/>
  <c r="E60" i="12"/>
  <c r="I59" i="12"/>
  <c r="H59" i="12"/>
  <c r="F59" i="12"/>
  <c r="C59" i="12"/>
  <c r="G58" i="12"/>
  <c r="E58" i="12" s="1"/>
  <c r="G57" i="12"/>
  <c r="E57" i="12" s="1"/>
  <c r="G56" i="12"/>
  <c r="E56" i="12" s="1"/>
  <c r="G54" i="12"/>
  <c r="E54" i="12"/>
  <c r="I53" i="12"/>
  <c r="F53" i="12"/>
  <c r="D53" i="12"/>
  <c r="C53" i="12"/>
  <c r="G52" i="12"/>
  <c r="E52" i="12" s="1"/>
  <c r="G51" i="12"/>
  <c r="E51" i="12" s="1"/>
  <c r="G50" i="12"/>
  <c r="E50" i="12" s="1"/>
  <c r="G49" i="12"/>
  <c r="E49" i="12" s="1"/>
  <c r="J49" i="12" s="1"/>
  <c r="D49" i="12"/>
  <c r="G48" i="12"/>
  <c r="E48" i="12" s="1"/>
  <c r="D48" i="12"/>
  <c r="G47" i="12"/>
  <c r="E47" i="12" s="1"/>
  <c r="G46" i="12"/>
  <c r="E46" i="12" s="1"/>
  <c r="D46" i="12"/>
  <c r="G45" i="12"/>
  <c r="E45" i="12" s="1"/>
  <c r="G44" i="12"/>
  <c r="E44" i="12" s="1"/>
  <c r="G43" i="12"/>
  <c r="E43" i="12" s="1"/>
  <c r="G42" i="12"/>
  <c r="E42" i="12" s="1"/>
  <c r="G41" i="12"/>
  <c r="E41" i="12" s="1"/>
  <c r="D41" i="12"/>
  <c r="D40" i="12" s="1"/>
  <c r="F40" i="12"/>
  <c r="C40" i="12"/>
  <c r="G39" i="12"/>
  <c r="E39" i="12" s="1"/>
  <c r="G38" i="12"/>
  <c r="E38" i="12" s="1"/>
  <c r="G37" i="12"/>
  <c r="E37" i="12" s="1"/>
  <c r="G36" i="12"/>
  <c r="E36" i="12" s="1"/>
  <c r="G35" i="12"/>
  <c r="E35" i="12"/>
  <c r="G34" i="12"/>
  <c r="E34" i="12" s="1"/>
  <c r="G33" i="12"/>
  <c r="E33" i="12"/>
  <c r="G32" i="12"/>
  <c r="E32" i="12" s="1"/>
  <c r="G31" i="12"/>
  <c r="E31" i="12" s="1"/>
  <c r="G30" i="12"/>
  <c r="E30" i="12" s="1"/>
  <c r="G29" i="12"/>
  <c r="E29" i="12" s="1"/>
  <c r="G28" i="12"/>
  <c r="E28" i="12" s="1"/>
  <c r="G27" i="12"/>
  <c r="E27" i="12"/>
  <c r="G26" i="12"/>
  <c r="E26" i="12" s="1"/>
  <c r="G25" i="12"/>
  <c r="E25" i="12" s="1"/>
  <c r="G24" i="12"/>
  <c r="E24" i="12" s="1"/>
  <c r="G23" i="12"/>
  <c r="E23" i="12" s="1"/>
  <c r="G22" i="12"/>
  <c r="E22" i="12" s="1"/>
  <c r="G21" i="12"/>
  <c r="E21" i="12" s="1"/>
  <c r="I20" i="12"/>
  <c r="H20" i="12"/>
  <c r="F20" i="12"/>
  <c r="D20" i="12"/>
  <c r="C20" i="12"/>
  <c r="G19" i="12"/>
  <c r="E19" i="12" s="1"/>
  <c r="G18" i="12"/>
  <c r="E18" i="12"/>
  <c r="G17" i="12"/>
  <c r="E17" i="12" s="1"/>
  <c r="G16" i="12"/>
  <c r="E16" i="12"/>
  <c r="G15" i="12"/>
  <c r="E15" i="12" s="1"/>
  <c r="G14" i="12"/>
  <c r="E14" i="12"/>
  <c r="G13" i="12"/>
  <c r="E13" i="12" s="1"/>
  <c r="G12" i="12"/>
  <c r="E12" i="12" s="1"/>
  <c r="E101" i="12" l="1"/>
  <c r="E53" i="12"/>
  <c r="G53" i="12"/>
  <c r="G59" i="12"/>
  <c r="G106" i="12"/>
  <c r="E61" i="12"/>
  <c r="E59" i="12" s="1"/>
  <c r="D11" i="12"/>
  <c r="D10" i="12" s="1"/>
  <c r="K48" i="12"/>
  <c r="J48" i="12"/>
  <c r="K77" i="12"/>
  <c r="J77" i="12"/>
  <c r="K62" i="12"/>
  <c r="J62" i="12"/>
  <c r="H11" i="12"/>
  <c r="H10" i="12" s="1"/>
  <c r="G120" i="12"/>
  <c r="G118" i="12" s="1"/>
  <c r="G117" i="12" s="1"/>
  <c r="F11" i="12"/>
  <c r="F10" i="12" s="1"/>
  <c r="G65" i="12"/>
  <c r="E65" i="12" s="1"/>
  <c r="E74" i="12"/>
  <c r="G81" i="12"/>
  <c r="G80" i="12" s="1"/>
  <c r="E91" i="12"/>
  <c r="G101" i="12"/>
  <c r="E106" i="12"/>
  <c r="E120" i="12"/>
  <c r="E118" i="12" s="1"/>
  <c r="E117" i="12" s="1"/>
  <c r="I41" i="13"/>
  <c r="H41" i="13"/>
  <c r="H40" i="13"/>
  <c r="I40" i="13"/>
  <c r="I32" i="13"/>
  <c r="H32" i="13"/>
  <c r="H38" i="13"/>
  <c r="I38" i="13"/>
  <c r="H34" i="13"/>
  <c r="I34" i="13"/>
  <c r="G55" i="13"/>
  <c r="I30" i="13"/>
  <c r="H30" i="13"/>
  <c r="I39" i="13"/>
  <c r="H39" i="13"/>
  <c r="I35" i="13"/>
  <c r="H35" i="13"/>
  <c r="H31" i="13"/>
  <c r="I31" i="13"/>
  <c r="F11" i="1"/>
  <c r="F10" i="1" s="1"/>
  <c r="C55" i="13"/>
  <c r="E12" i="13"/>
  <c r="D55" i="13"/>
  <c r="G20" i="12"/>
  <c r="K72" i="12"/>
  <c r="E29" i="13"/>
  <c r="K49" i="12"/>
  <c r="J46" i="12"/>
  <c r="K46" i="12"/>
  <c r="I11" i="12"/>
  <c r="I10" i="12" s="1"/>
  <c r="E40" i="12"/>
  <c r="C11" i="12"/>
  <c r="C10" i="12" s="1"/>
  <c r="E20" i="12"/>
  <c r="E81" i="12"/>
  <c r="E80" i="12" s="1"/>
  <c r="E104" i="12"/>
  <c r="G74" i="12"/>
  <c r="G91" i="12"/>
  <c r="G104" i="12"/>
  <c r="G40" i="12"/>
  <c r="J59" i="12" l="1"/>
  <c r="K59" i="12"/>
  <c r="I12" i="13"/>
  <c r="H12" i="13"/>
  <c r="H29" i="13"/>
  <c r="E11" i="13"/>
  <c r="I29" i="13"/>
  <c r="K53" i="12"/>
  <c r="J53" i="12"/>
  <c r="G10" i="12"/>
  <c r="E10" i="12" s="1"/>
  <c r="G11" i="12"/>
  <c r="E11" i="12" s="1"/>
  <c r="K11" i="12" s="1"/>
  <c r="K10" i="12" s="1"/>
  <c r="J40" i="12"/>
  <c r="K40" i="12"/>
  <c r="D18" i="1"/>
  <c r="D11" i="1" s="1"/>
  <c r="H11" i="13" l="1"/>
  <c r="I11" i="13"/>
  <c r="E10" i="13"/>
  <c r="B11" i="1"/>
  <c r="B10" i="1" s="1"/>
  <c r="D10" i="1"/>
  <c r="D21" i="1" s="1"/>
  <c r="J11" i="12"/>
  <c r="J10" i="12" s="1"/>
  <c r="E55" i="13" l="1"/>
  <c r="H10" i="13"/>
  <c r="I10" i="13"/>
  <c r="I55" i="13" l="1"/>
  <c r="H55" i="13"/>
</calcChain>
</file>

<file path=xl/sharedStrings.xml><?xml version="1.0" encoding="utf-8"?>
<sst xmlns="http://schemas.openxmlformats.org/spreadsheetml/2006/main" count="4609" uniqueCount="636">
  <si>
    <t xml:space="preserve"> </t>
  </si>
  <si>
    <t>A</t>
  </si>
  <si>
    <t>B</t>
  </si>
  <si>
    <t>Thu NS</t>
  </si>
  <si>
    <t>Chi NS</t>
  </si>
  <si>
    <t>Book1</t>
  </si>
  <si>
    <t>c:\Program Files\Microsoft Office\Office10\xlstart\Book1.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</si>
  <si>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</si>
  <si>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</si>
  <si>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</si>
  <si>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</si>
  <si>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</si>
  <si>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</si>
  <si>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</si>
  <si>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</si>
  <si>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</si>
  <si>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</si>
  <si>
    <t/>
  </si>
  <si>
    <t>STT</t>
  </si>
  <si>
    <t>Cấp trên</t>
  </si>
  <si>
    <t>giao</t>
  </si>
  <si>
    <t>TW</t>
  </si>
  <si>
    <t>TỔNG SỐ (A+B +C+D+E)</t>
  </si>
  <si>
    <t>THU NGÂN SÁCH NHÀ NƯỚC</t>
  </si>
  <si>
    <t>1</t>
  </si>
  <si>
    <t>Thu từ khu vực doanh nghiệp nhà nước do Trung ương quản lý</t>
  </si>
  <si>
    <t>- Thuế giá trị gia tăng</t>
  </si>
  <si>
    <t>- Thuế thu nhập doanh nghiệp</t>
  </si>
  <si>
    <t xml:space="preserve">- Thuế tiêu thụ đặc biệt </t>
  </si>
  <si>
    <t>Trong đó: Thu từ cơ sở kinh doanh nhập khẩu tiếp tục bán ra trong nước</t>
  </si>
  <si>
    <t>- Thuế tài nguyên</t>
  </si>
  <si>
    <t>Trong đó: Thuế tài nguyên dầu, khí</t>
  </si>
  <si>
    <t>2</t>
  </si>
  <si>
    <t>Thu từ khu vực doanh nghiệp nhà nước do địa phương quản lý</t>
  </si>
  <si>
    <t>3</t>
  </si>
  <si>
    <t>Thu từ khu vực doanh nghiệp có vốn đầu tư nước ngoài</t>
  </si>
  <si>
    <t>Trong đó: Thu từ hoạt động thăm dò và khai thác dầu, khí</t>
  </si>
  <si>
    <t>- Thu từ khí thiên nhiên</t>
  </si>
  <si>
    <t>Trong đó: - Thu từ cơ sở kinh doanh nhập khẩu tiếp tục bán ra trong nước</t>
  </si>
  <si>
    <t>4</t>
  </si>
  <si>
    <t>Thu từ khu vực kinh tế ngoài quốc doanh</t>
  </si>
  <si>
    <t>5</t>
  </si>
  <si>
    <t xml:space="preserve">Lệ phí trước bạ </t>
  </si>
  <si>
    <t>6</t>
  </si>
  <si>
    <t>Thuế sử dụng đất nông nghiệp</t>
  </si>
  <si>
    <t>7</t>
  </si>
  <si>
    <t>Thuế sử dụng đất phi nông nghiệp</t>
  </si>
  <si>
    <t>8</t>
  </si>
  <si>
    <t>Thuế thu nhập cá nhân</t>
  </si>
  <si>
    <t>9</t>
  </si>
  <si>
    <t>Thuế bảo vệ môi trường</t>
  </si>
  <si>
    <t>Trong đó: - Thu từ hàng hóa nhập khẩu</t>
  </si>
  <si>
    <t xml:space="preserve">                 - Thu từ hàng hóa sản xuất trong nước</t>
  </si>
  <si>
    <t>Phí, lệ phí</t>
  </si>
  <si>
    <t>Bao gồm: - Phí, lệ phí do cơ quan nhà nước trung ương thu</t>
  </si>
  <si>
    <t xml:space="preserve">                 - Phí, lệ phí do cơ quan nhà nước địa phương thu</t>
  </si>
  <si>
    <t>11</t>
  </si>
  <si>
    <t>Tiền sử dụng đất</t>
  </si>
  <si>
    <t>Trong đó: - Thu do cơ quan, tổ chức, đơn vị thuộc Trung ương quản lý</t>
  </si>
  <si>
    <t xml:space="preserve">                - Thu do cơ quan, tổ chức, đơn vị thuộc địa phương quản lý</t>
  </si>
  <si>
    <t>12</t>
  </si>
  <si>
    <t>13</t>
  </si>
  <si>
    <t>Thu tiền sử dụng khu vực biển</t>
  </si>
  <si>
    <t>Trong đó: - Thuộc thẩm quyền giao của trung ương</t>
  </si>
  <si>
    <t xml:space="preserve">                - Thuộc thẩm quyền giao của địa phương</t>
  </si>
  <si>
    <t>14</t>
  </si>
  <si>
    <t>15</t>
  </si>
  <si>
    <t>16</t>
  </si>
  <si>
    <t>Thu tiền cho thuê và bán nhà ở thuộc sở hữu nhà nước</t>
  </si>
  <si>
    <t>17</t>
  </si>
  <si>
    <t>Thu khác ngân sách</t>
  </si>
  <si>
    <t>Thu từ quỹ đất công ích và thu hoa lợi công sản khác</t>
  </si>
  <si>
    <t>Thu cổ tức và lợi nhuận sau thuế</t>
  </si>
  <si>
    <t>II</t>
  </si>
  <si>
    <t>Thu về dầu thô</t>
  </si>
  <si>
    <t>Thu về dầu thô theo hiệp định, hợp đồng</t>
  </si>
  <si>
    <t>1.1</t>
  </si>
  <si>
    <t>Thuế tài nguyên</t>
  </si>
  <si>
    <t>1.2</t>
  </si>
  <si>
    <t>Thuế thu nhập doanh nghiệp</t>
  </si>
  <si>
    <t>1.3</t>
  </si>
  <si>
    <t>Lợi nhuận sau thuế được chia của Chính phủ Việt Nam</t>
  </si>
  <si>
    <t>1.4</t>
  </si>
  <si>
    <t>Dầu lãi được chia của Chính phủ Việt Nam</t>
  </si>
  <si>
    <t>1.5</t>
  </si>
  <si>
    <t>Thuế đặc biệt</t>
  </si>
  <si>
    <t>1.6</t>
  </si>
  <si>
    <t>Thu khác</t>
  </si>
  <si>
    <t>Phụ thu về dầu, khí</t>
  </si>
  <si>
    <t>Thu về khí thiên nhiên (không bao gồm doanh nghiệp có vốn đầu tư nước ngoài)</t>
  </si>
  <si>
    <t>III</t>
  </si>
  <si>
    <t>Thuế xuất khẩu</t>
  </si>
  <si>
    <t>Thuế nhập khẩu</t>
  </si>
  <si>
    <t>IV</t>
  </si>
  <si>
    <t>Thu Viện trợ</t>
  </si>
  <si>
    <t>V</t>
  </si>
  <si>
    <t>Các khoản huy động, đóng góp</t>
  </si>
  <si>
    <t>Các khoản huy động đóng góp xây dựng cơ sở hạ tầng</t>
  </si>
  <si>
    <t>Các khoản huy động đóng góp khác</t>
  </si>
  <si>
    <t>VI</t>
  </si>
  <si>
    <t xml:space="preserve">Thu hồi vốn của Nhà nước và thu từ quỹ dự trữ tài chính </t>
  </si>
  <si>
    <t xml:space="preserve">Thu từ bán cổ phần, vốn góp của Nhà nước nộp ngân sách </t>
  </si>
  <si>
    <t>Thu từ các khoản cho vay của ngân sách</t>
  </si>
  <si>
    <t>2.1</t>
  </si>
  <si>
    <t>Thu nợ gốc cho vay</t>
  </si>
  <si>
    <t>2.2</t>
  </si>
  <si>
    <t>Thu lãi cho vay</t>
  </si>
  <si>
    <t>Thu từ quỹ dự trữ tài chính</t>
  </si>
  <si>
    <t>I</t>
  </si>
  <si>
    <t xml:space="preserve">Vay trong nước </t>
  </si>
  <si>
    <t>Vay để trả nợ gốc vay</t>
  </si>
  <si>
    <t>C</t>
  </si>
  <si>
    <t>THU CHUYỂN GIAO NGÂN SÁCH</t>
  </si>
  <si>
    <t>Thu bổ sung từ ngân sách cấp trên</t>
  </si>
  <si>
    <t>1.</t>
  </si>
  <si>
    <t>Bổ sung cân đối</t>
  </si>
  <si>
    <t>2.</t>
  </si>
  <si>
    <t>Bổ sung có mục tiêu</t>
  </si>
  <si>
    <t>Bổ sung có mục tiêu bằng nguồn vốn trong nước</t>
  </si>
  <si>
    <t>Bổ sung có mục tiêu bằng nguồn vốn ngoài nước</t>
  </si>
  <si>
    <t>Thu từ ngân sách cấp dưới nộp lên</t>
  </si>
  <si>
    <t>D</t>
  </si>
  <si>
    <t xml:space="preserve">THU CHUYỂN NGUỒN </t>
  </si>
  <si>
    <t>E</t>
  </si>
  <si>
    <t>THU KẾT DƯ NGÂN SÁCH</t>
  </si>
  <si>
    <t>(3)=(4)+(5)+(6)</t>
  </si>
  <si>
    <t xml:space="preserve">Chi quốc phòng </t>
  </si>
  <si>
    <t>Chi Giáo dục - đào tạo và dạy nghề</t>
  </si>
  <si>
    <t>Chi Y tế, dân số và gia đình</t>
  </si>
  <si>
    <t>Chi Văn hóa thông tin</t>
  </si>
  <si>
    <t>1.7</t>
  </si>
  <si>
    <t>1.8</t>
  </si>
  <si>
    <t>Chi Thể dục thể thao</t>
  </si>
  <si>
    <t>1.9</t>
  </si>
  <si>
    <t>Chi Bảo vệ môi trường</t>
  </si>
  <si>
    <t>1.10</t>
  </si>
  <si>
    <t>Chi các hoạt động kinh tế</t>
  </si>
  <si>
    <t>1.11</t>
  </si>
  <si>
    <t>Chi hoạt động của các cơ quan quản lý nhà nước, đảng, đoàn thể</t>
  </si>
  <si>
    <t>1.12</t>
  </si>
  <si>
    <t>Chi Bảo đảm xã hội</t>
  </si>
  <si>
    <t>1.13</t>
  </si>
  <si>
    <t>Chi ngành, lĩnh vực khác</t>
  </si>
  <si>
    <t>Chi đầu tư phát triển khác</t>
  </si>
  <si>
    <t>Chi trả nợ lãi vay theo quy định</t>
  </si>
  <si>
    <t>2.3</t>
  </si>
  <si>
    <t>2.4</t>
  </si>
  <si>
    <t>2.5</t>
  </si>
  <si>
    <t>2.6</t>
  </si>
  <si>
    <t>2.7</t>
  </si>
  <si>
    <t>2.8</t>
  </si>
  <si>
    <t>2.9</t>
  </si>
  <si>
    <t>2.10</t>
  </si>
  <si>
    <t>2.11</t>
  </si>
  <si>
    <t>2.12</t>
  </si>
  <si>
    <t>2.13</t>
  </si>
  <si>
    <t>Chi khác</t>
  </si>
  <si>
    <t>NSNN</t>
  </si>
  <si>
    <t>NSTW</t>
  </si>
  <si>
    <t>Mẫu biểu số 60</t>
  </si>
  <si>
    <t>Mẫu biểu số 61</t>
  </si>
  <si>
    <t>Mẫu biểu số 62</t>
  </si>
  <si>
    <t>Mẫu biểu số 63</t>
  </si>
  <si>
    <t>Mẫu biểu số 64</t>
  </si>
  <si>
    <t>Mẫu biểu số 65</t>
  </si>
  <si>
    <t>Nội dung</t>
  </si>
  <si>
    <t>Đơn vị: Đồng</t>
  </si>
  <si>
    <t>Tổng số</t>
  </si>
  <si>
    <t>VAY CỦA NGÂN SÁCH ĐỊA PHƯƠNG</t>
  </si>
  <si>
    <t>Vay bù đắp bội chi NSĐP</t>
  </si>
  <si>
    <t xml:space="preserve"> Vay lại từ nguồn Chính phủ vay ngoài nước </t>
  </si>
  <si>
    <t>Phần thu</t>
  </si>
  <si>
    <t>Phần chi</t>
  </si>
  <si>
    <t>số</t>
  </si>
  <si>
    <t>cấp tỉnh</t>
  </si>
  <si>
    <t>xã</t>
  </si>
  <si>
    <t>Tổng số thu</t>
  </si>
  <si>
    <t>Tổng số chi</t>
  </si>
  <si>
    <t>Chi đầu tư phát triển</t>
  </si>
  <si>
    <t>Chi thường xuyên</t>
  </si>
  <si>
    <t>Chi bổ sung quỹ dự trữ tài chính</t>
  </si>
  <si>
    <t>A. Tổng số thu cân đối ngân sách</t>
  </si>
  <si>
    <t>1. Các khoản thu NSĐP hưởng 100%</t>
  </si>
  <si>
    <t>3. Thu từ quỹ dự trữ tài chính</t>
  </si>
  <si>
    <t>4. Thu kết dư năm trước</t>
  </si>
  <si>
    <t>5. Thu chuyển nguồn từ năm trước sang</t>
  </si>
  <si>
    <t>6. Thu viện trợ</t>
  </si>
  <si>
    <t>7. Thu bổ sung từ ngân  sách cấp trên</t>
  </si>
  <si>
    <t>- Kết dư ngân sách năm quyết toán = (thu - chi)</t>
  </si>
  <si>
    <t>A. Tổng số chi cân đối ngân sách</t>
  </si>
  <si>
    <t>1. Chi đầu tư phát triển</t>
  </si>
  <si>
    <t>3. Chi thường xuyên</t>
  </si>
  <si>
    <t>Dự toán năm</t>
  </si>
  <si>
    <t>Phân chia theo từng cấp ngân sách</t>
  </si>
  <si>
    <t>So sánh QT/DT (%)</t>
  </si>
  <si>
    <t>HĐND</t>
  </si>
  <si>
    <t>quyết định</t>
  </si>
  <si>
    <t>Cấp</t>
  </si>
  <si>
    <t>trên</t>
  </si>
  <si>
    <t>quyết</t>
  </si>
  <si>
    <t>định</t>
  </si>
  <si>
    <t>Quyết toán</t>
  </si>
  <si>
    <t>năm</t>
  </si>
  <si>
    <t>Thu</t>
  </si>
  <si>
    <t xml:space="preserve">     Dự toán năm</t>
  </si>
  <si>
    <t xml:space="preserve"> Quyết toán năm</t>
  </si>
  <si>
    <t>So sánh QT/DT(%)</t>
  </si>
  <si>
    <t>Nội dung chi</t>
  </si>
  <si>
    <t>CHI CÂN ĐỐI  NGÂN SÁCH</t>
  </si>
  <si>
    <t>Chi</t>
  </si>
  <si>
    <t>NSĐP</t>
  </si>
  <si>
    <t>cấp</t>
  </si>
  <si>
    <t>tỉnh</t>
  </si>
  <si>
    <t>NS</t>
  </si>
  <si>
    <t>(7)=(3):(2)</t>
  </si>
  <si>
    <t>(6)=(3):(1)</t>
  </si>
  <si>
    <t>Chi chuyển nguồn</t>
  </si>
  <si>
    <t>CHI BỔ SUNG CHO NGÂN SÁCH CẤP DƯỚI</t>
  </si>
  <si>
    <t>Tr. đó: - Bằng nguồn vốn trong nước</t>
  </si>
  <si>
    <t xml:space="preserve">             - Bằng nguồn vốn ngoài nước</t>
  </si>
  <si>
    <t>Chương</t>
  </si>
  <si>
    <t>Mục</t>
  </si>
  <si>
    <t>Tiểu mục</t>
  </si>
  <si>
    <t>NS cấp tỉnh</t>
  </si>
  <si>
    <t>NS xã</t>
  </si>
  <si>
    <t>Đơn vị: đồng</t>
  </si>
  <si>
    <t>Loại</t>
  </si>
  <si>
    <t>Khoản</t>
  </si>
  <si>
    <t>Số QT</t>
  </si>
  <si>
    <r>
      <t>B. Chi trả nợ gốc (chi tiết từng nguồn trả nợ gốc)</t>
    </r>
    <r>
      <rPr>
        <b/>
        <vertAlign val="superscript"/>
        <sz val="13"/>
        <rFont val="Times New Roman"/>
        <family val="1"/>
      </rPr>
      <t>1</t>
    </r>
  </si>
  <si>
    <t xml:space="preserve">    Tr.đó: - Bổ sung cân đối ngân sách</t>
  </si>
  <si>
    <t xml:space="preserve">               - Bổ sung có mục tiêu</t>
  </si>
  <si>
    <r>
      <t xml:space="preserve">- Bội chi = chi - thu </t>
    </r>
    <r>
      <rPr>
        <b/>
        <vertAlign val="superscript"/>
        <sz val="13"/>
        <rFont val="Times New Roman"/>
        <family val="1"/>
      </rPr>
      <t>1</t>
    </r>
  </si>
  <si>
    <r>
      <t>B. Vay của ngân sách cấp tỉnh</t>
    </r>
    <r>
      <rPr>
        <b/>
        <vertAlign val="superscript"/>
        <sz val="13"/>
        <rFont val="Times New Roman"/>
        <family val="1"/>
      </rPr>
      <t>1</t>
    </r>
    <r>
      <rPr>
        <b/>
        <sz val="13"/>
        <rFont val="Times New Roman"/>
        <family val="1"/>
      </rPr>
      <t xml:space="preserve"> (chi tiết theo mục đích vay và nguồn vay)</t>
    </r>
  </si>
  <si>
    <t>2. Chi trả nợ lãi, phí tiền vay</t>
  </si>
  <si>
    <t>Chi Khoa học, công nghệ, đổi mới sáng tạo và chuyển đổi số</t>
  </si>
  <si>
    <t>2. Các khoản thu phân chia giữa NSTW và NSĐP</t>
  </si>
  <si>
    <t>Gồm:</t>
  </si>
  <si>
    <t>cấp xã</t>
  </si>
  <si>
    <t>Thu từ hoạt động xổ số</t>
  </si>
  <si>
    <t>Thu về Condensate theo hiệp định, hợp đồng.</t>
  </si>
  <si>
    <t>Chi đầu tư phát triển cho các chương trình, dự án, nhiệm vụ và đối tượng đầu tư công khác, chi tiết theo từng lĩnh vực</t>
  </si>
  <si>
    <t>Chi an ninh và trật tự, an toàn xã hội</t>
  </si>
  <si>
    <t>Chi đầu tư và hỗ trợ vốn cho các doanh nghiệp cung cấp sản phẩm, dịch vụ công ích thiết yếu cho xã hội do Nhà nước đặt hàng; các tổ chức kinh tế; các tổ chức tài chính của địa phương; đầu tư vốn nhà nước vào doanh nghiệp của địa phương theo quy định của pháp luật</t>
  </si>
  <si>
    <t>Chi Phát thanh, truyền hình</t>
  </si>
  <si>
    <t>Thu từ hoạt động xuất, nhập khẩu</t>
  </si>
  <si>
    <t>Chi viện trợ</t>
  </si>
  <si>
    <t>Chi cho vay theo quy định của Chính phủ</t>
  </si>
  <si>
    <t>VII</t>
  </si>
  <si>
    <t>(3)=(4)+(5)</t>
  </si>
  <si>
    <t>(5)=(6)+(7)</t>
  </si>
  <si>
    <t>(8)=(3):(1)</t>
  </si>
  <si>
    <t>(9)=(3):(2)</t>
  </si>
  <si>
    <t>Thu từ doanh nghiệp có vốn đầu tư nước ngoài</t>
  </si>
  <si>
    <t xml:space="preserve">                 - Phí hạ tầng cửa khẩu</t>
  </si>
  <si>
    <t>18</t>
  </si>
  <si>
    <t>19</t>
  </si>
  <si>
    <t>20</t>
  </si>
  <si>
    <t>4. Chi viện trợ</t>
  </si>
  <si>
    <t>5. Chi cho vay</t>
  </si>
  <si>
    <t>6. Chi bổ sung quỹ dự trữ tài chính</t>
  </si>
  <si>
    <t>7. Chi bổ sung cho ngân sách cấp dưới</t>
  </si>
  <si>
    <t>8. Chi chuyển nguồn sang năm sau</t>
  </si>
  <si>
    <t>Chi hỗ trợ thực hiện một số nhiệm vụ quy định tại các điểm a, b và c khoản 5 Điều 9 Luật Ngân sách nhà nước</t>
  </si>
  <si>
    <t>9. Chi hỗ trợ thực hiện một số nhiệm vụ quy định tại các điểm a, b và c khoản 5 Điều 9 Luật Ngân sách nhà nước</t>
  </si>
  <si>
    <t>3.1</t>
  </si>
  <si>
    <t>3.2</t>
  </si>
  <si>
    <t>Thu tiền thuê đất</t>
  </si>
  <si>
    <t>Thu từ khai thác, xử lý tài sản công xử lý theo quy định của pháp luật về quản lý, sử dụng tài sản công</t>
  </si>
  <si>
    <t xml:space="preserve">Trong đó: - Thu do các cơ quan, đơn vị, tổ chức thuộc trung ương xử lý </t>
  </si>
  <si>
    <t xml:space="preserve">                - Thu do cơ quan, đơn vị, tổ chức thuộc địa phương xử lý </t>
  </si>
  <si>
    <t>Trong đó: - Thu khác ngân sách trung ương</t>
  </si>
  <si>
    <t>Thu tiền cấp quyền khai thác khoáng sản</t>
  </si>
  <si>
    <t>Trong đó: - Giấy phép do Trung ương cấp</t>
  </si>
  <si>
    <t xml:space="preserve">                 - Giấy phép do Ủy ban nhân dân cấp tỉnh cấp</t>
  </si>
  <si>
    <t>Thuế tiêu thụ đặc biệt hàng nhập khẩu</t>
  </si>
  <si>
    <t>Thuế giá trị gia tăng hàng nhập khẩu</t>
  </si>
  <si>
    <t>Thuế bổ sung đối với hàng hoá nhập khẩu vào Việt Nam</t>
  </si>
  <si>
    <t>Thuế bảo vệ môi trường do cơ quan hải quan thực hiện</t>
  </si>
  <si>
    <t>Phí, lệ phí hải quan</t>
  </si>
  <si>
    <t>Trong đó: Thu từ hoạt động thăm dò, khai thác, dầu khí</t>
  </si>
  <si>
    <t>Thu từ nhà cung cấp hàng hóa, dịch vụ ở nước ngoài</t>
  </si>
  <si>
    <t xml:space="preserve"> - Thuế giá trị gia tăng</t>
  </si>
  <si>
    <t xml:space="preserve"> - Thuế thu nhập doanh nghiệp</t>
  </si>
  <si>
    <t>Trong đó:  - Phí bảo vệ môi trường đối với nước thải</t>
  </si>
  <si>
    <t xml:space="preserve">                - Phí tham quan các khu di tích, di sản thế giới </t>
  </si>
  <si>
    <t xml:space="preserve"> Trong đó: - Thu từ hoạt động thăm dò và khai thác dầu, khí</t>
  </si>
  <si>
    <t xml:space="preserve">                  - Thu tiền thuê đất một lần được nhà đầu tư ứng trước để bồi thường, hỗ trợ, tái định cư</t>
  </si>
  <si>
    <t>VIII</t>
  </si>
  <si>
    <t>QUYẾT TOÁN THU NSNN, VAY NSĐP NĂM 2025</t>
  </si>
  <si>
    <t>10. Chi nộp ngân sách cấp trên</t>
  </si>
  <si>
    <t>QUYẾT TOÁN CHI NGÂN SÁCH ĐỊA PHƯƠNG NĂM 2025</t>
  </si>
  <si>
    <t>CHI DỰ PHÒNG NGÂN SÁCH</t>
  </si>
  <si>
    <t>TỔNG SỐ (A+B+C+D)</t>
  </si>
  <si>
    <t>CHI NỘP NGÂN SÁCH CẤP TRÊN, CHI KHÁC</t>
  </si>
  <si>
    <t>QUYẾT TOÁN THU NSNN, VAY NSĐP THEO MỤC LỤC NSNN NĂM 2025</t>
  </si>
  <si>
    <t>009</t>
  </si>
  <si>
    <t>2750</t>
  </si>
  <si>
    <t>2767</t>
  </si>
  <si>
    <t>2800</t>
  </si>
  <si>
    <t>2827</t>
  </si>
  <si>
    <t>4250</t>
  </si>
  <si>
    <t>4252</t>
  </si>
  <si>
    <t>4263</t>
  </si>
  <si>
    <t>123</t>
  </si>
  <si>
    <t>3600</t>
  </si>
  <si>
    <t>3601</t>
  </si>
  <si>
    <t>124</t>
  </si>
  <si>
    <t>1600</t>
  </si>
  <si>
    <t>1603</t>
  </si>
  <si>
    <t>136</t>
  </si>
  <si>
    <t>1601</t>
  </si>
  <si>
    <t>4900</t>
  </si>
  <si>
    <t>4944</t>
  </si>
  <si>
    <t>141</t>
  </si>
  <si>
    <t>151</t>
  </si>
  <si>
    <t>552</t>
  </si>
  <si>
    <t>4914</t>
  </si>
  <si>
    <t>555</t>
  </si>
  <si>
    <t>1050</t>
  </si>
  <si>
    <t>1052</t>
  </si>
  <si>
    <t>1250</t>
  </si>
  <si>
    <t>1254</t>
  </si>
  <si>
    <t>1550</t>
  </si>
  <si>
    <t>1555</t>
  </si>
  <si>
    <t>1558</t>
  </si>
  <si>
    <t>1700</t>
  </si>
  <si>
    <t>1701</t>
  </si>
  <si>
    <t>2600</t>
  </si>
  <si>
    <t>2625</t>
  </si>
  <si>
    <t>2850</t>
  </si>
  <si>
    <t>2862</t>
  </si>
  <si>
    <t>2863</t>
  </si>
  <si>
    <t>4254</t>
  </si>
  <si>
    <t>557</t>
  </si>
  <si>
    <t>1000</t>
  </si>
  <si>
    <t>1001</t>
  </si>
  <si>
    <t>1005</t>
  </si>
  <si>
    <t>1055</t>
  </si>
  <si>
    <t>559</t>
  </si>
  <si>
    <t>3605</t>
  </si>
  <si>
    <t>560</t>
  </si>
  <si>
    <t>4700</t>
  </si>
  <si>
    <t>4749</t>
  </si>
  <si>
    <t>564</t>
  </si>
  <si>
    <t>755</t>
  </si>
  <si>
    <t>756</t>
  </si>
  <si>
    <t>4918</t>
  </si>
  <si>
    <t>4931</t>
  </si>
  <si>
    <t>757</t>
  </si>
  <si>
    <t>1003</t>
  </si>
  <si>
    <t>1006</t>
  </si>
  <si>
    <t>1400</t>
  </si>
  <si>
    <t>1401</t>
  </si>
  <si>
    <t>1750</t>
  </si>
  <si>
    <t>1757</t>
  </si>
  <si>
    <t>2801</t>
  </si>
  <si>
    <t>2864</t>
  </si>
  <si>
    <t>4917</t>
  </si>
  <si>
    <t>4934</t>
  </si>
  <si>
    <t>799</t>
  </si>
  <si>
    <t>805</t>
  </si>
  <si>
    <t>2700</t>
  </si>
  <si>
    <t>2716</t>
  </si>
  <si>
    <t>3850</t>
  </si>
  <si>
    <t>3851</t>
  </si>
  <si>
    <t>3900</t>
  </si>
  <si>
    <t>3901</t>
  </si>
  <si>
    <t>3903</t>
  </si>
  <si>
    <t>3949</t>
  </si>
  <si>
    <t>4278</t>
  </si>
  <si>
    <t>4299</t>
  </si>
  <si>
    <t>4500</t>
  </si>
  <si>
    <t>4501</t>
  </si>
  <si>
    <t>4902</t>
  </si>
  <si>
    <t>4949</t>
  </si>
  <si>
    <t>830</t>
  </si>
  <si>
    <t>2771</t>
  </si>
  <si>
    <t>4276</t>
  </si>
  <si>
    <t>854</t>
  </si>
  <si>
    <t>855</t>
  </si>
  <si>
    <t>2802</t>
  </si>
  <si>
    <t>4268</t>
  </si>
  <si>
    <t>4272</t>
  </si>
  <si>
    <t>4927</t>
  </si>
  <si>
    <t>856</t>
  </si>
  <si>
    <t>857</t>
  </si>
  <si>
    <t>1014</t>
  </si>
  <si>
    <t>2824</t>
  </si>
  <si>
    <t>860</t>
  </si>
  <si>
    <t>0900</t>
  </si>
  <si>
    <t>0911</t>
  </si>
  <si>
    <t>0913</t>
  </si>
  <si>
    <t>0917</t>
  </si>
  <si>
    <t>4650</t>
  </si>
  <si>
    <t>4651</t>
  </si>
  <si>
    <t>4654</t>
  </si>
  <si>
    <t>4800</t>
  </si>
  <si>
    <t>4801</t>
  </si>
  <si>
    <t>989</t>
  </si>
  <si>
    <t>QUYẾT TOÁN CHI, TRẢ NỢ NSĐP THEO MỤC LỤC NSNN NĂM 2025</t>
  </si>
  <si>
    <t>Nhóm</t>
  </si>
  <si>
    <t>Tiểu nhóm</t>
  </si>
  <si>
    <t>800</t>
  </si>
  <si>
    <t>010</t>
  </si>
  <si>
    <t>011</t>
  </si>
  <si>
    <t>0500</t>
  </si>
  <si>
    <t>0129</t>
  </si>
  <si>
    <t>6100</t>
  </si>
  <si>
    <t>6115</t>
  </si>
  <si>
    <t>6200</t>
  </si>
  <si>
    <t>6201</t>
  </si>
  <si>
    <t>6300</t>
  </si>
  <si>
    <t>6301</t>
  </si>
  <si>
    <t>0130</t>
  </si>
  <si>
    <t>6550</t>
  </si>
  <si>
    <t>6551</t>
  </si>
  <si>
    <t>6600</t>
  </si>
  <si>
    <t>6605</t>
  </si>
  <si>
    <t>6606</t>
  </si>
  <si>
    <t>6650</t>
  </si>
  <si>
    <t>6651</t>
  </si>
  <si>
    <t>6699</t>
  </si>
  <si>
    <t>6750</t>
  </si>
  <si>
    <t>6751</t>
  </si>
  <si>
    <t>6799</t>
  </si>
  <si>
    <t>6900</t>
  </si>
  <si>
    <t>6912</t>
  </si>
  <si>
    <t>7000</t>
  </si>
  <si>
    <t>7049</t>
  </si>
  <si>
    <t>0132</t>
  </si>
  <si>
    <t>7750</t>
  </si>
  <si>
    <t>7799</t>
  </si>
  <si>
    <t>040</t>
  </si>
  <si>
    <t>041</t>
  </si>
  <si>
    <t>6350</t>
  </si>
  <si>
    <t>6353</t>
  </si>
  <si>
    <t>6552</t>
  </si>
  <si>
    <t>6599</t>
  </si>
  <si>
    <t>6700</t>
  </si>
  <si>
    <t>6702</t>
  </si>
  <si>
    <t>6757</t>
  </si>
  <si>
    <t>0700</t>
  </si>
  <si>
    <t>0136</t>
  </si>
  <si>
    <t>9300</t>
  </si>
  <si>
    <t>9301</t>
  </si>
  <si>
    <t>9400</t>
  </si>
  <si>
    <t>9402</t>
  </si>
  <si>
    <t>070</t>
  </si>
  <si>
    <t>071</t>
  </si>
  <si>
    <t>6000</t>
  </si>
  <si>
    <t>6001</t>
  </si>
  <si>
    <t>6050</t>
  </si>
  <si>
    <t>6051</t>
  </si>
  <si>
    <t>6101</t>
  </si>
  <si>
    <t>6112</t>
  </si>
  <si>
    <t>6113</t>
  </si>
  <si>
    <t>6149</t>
  </si>
  <si>
    <t>6150</t>
  </si>
  <si>
    <t>6157</t>
  </si>
  <si>
    <t>6199</t>
  </si>
  <si>
    <t>6250</t>
  </si>
  <si>
    <t>6299</t>
  </si>
  <si>
    <t>6302</t>
  </si>
  <si>
    <t>6303</t>
  </si>
  <si>
    <t>6304</t>
  </si>
  <si>
    <t>6500</t>
  </si>
  <si>
    <t>6501</t>
  </si>
  <si>
    <t>6502</t>
  </si>
  <si>
    <t>6504</t>
  </si>
  <si>
    <t>6553</t>
  </si>
  <si>
    <t>6601</t>
  </si>
  <si>
    <t>6608</t>
  </si>
  <si>
    <t>6704</t>
  </si>
  <si>
    <t>6913</t>
  </si>
  <si>
    <t>6949</t>
  </si>
  <si>
    <t>6950</t>
  </si>
  <si>
    <t>6956</t>
  </si>
  <si>
    <t>6999</t>
  </si>
  <si>
    <t>7001</t>
  </si>
  <si>
    <t>7050</t>
  </si>
  <si>
    <t>7053</t>
  </si>
  <si>
    <t>7766</t>
  </si>
  <si>
    <t>9401</t>
  </si>
  <si>
    <t>072</t>
  </si>
  <si>
    <t>6107</t>
  </si>
  <si>
    <t>6400</t>
  </si>
  <si>
    <t>6449</t>
  </si>
  <si>
    <t>6701</t>
  </si>
  <si>
    <t>6921</t>
  </si>
  <si>
    <t>6955</t>
  </si>
  <si>
    <t>7004</t>
  </si>
  <si>
    <t>7012</t>
  </si>
  <si>
    <t>9350</t>
  </si>
  <si>
    <t>9351</t>
  </si>
  <si>
    <t>9449</t>
  </si>
  <si>
    <t>073</t>
  </si>
  <si>
    <t>6554</t>
  </si>
  <si>
    <t>075</t>
  </si>
  <si>
    <t>6399</t>
  </si>
  <si>
    <t>098</t>
  </si>
  <si>
    <t>6156</t>
  </si>
  <si>
    <t>130</t>
  </si>
  <si>
    <t>132</t>
  </si>
  <si>
    <t>133</t>
  </si>
  <si>
    <t>0131</t>
  </si>
  <si>
    <t>7150</t>
  </si>
  <si>
    <t>7155</t>
  </si>
  <si>
    <t>7450</t>
  </si>
  <si>
    <t>7451</t>
  </si>
  <si>
    <t>139</t>
  </si>
  <si>
    <t>160</t>
  </si>
  <si>
    <t>161</t>
  </si>
  <si>
    <t>6658</t>
  </si>
  <si>
    <t>9250</t>
  </si>
  <si>
    <t>9251</t>
  </si>
  <si>
    <t>190</t>
  </si>
  <si>
    <t>191</t>
  </si>
  <si>
    <t>220</t>
  </si>
  <si>
    <t>221</t>
  </si>
  <si>
    <t>250</t>
  </si>
  <si>
    <t>261</t>
  </si>
  <si>
    <t>6503</t>
  </si>
  <si>
    <t>280</t>
  </si>
  <si>
    <t>281</t>
  </si>
  <si>
    <t>6923</t>
  </si>
  <si>
    <t>7761</t>
  </si>
  <si>
    <t>283</t>
  </si>
  <si>
    <t>292</t>
  </si>
  <si>
    <t>6918</t>
  </si>
  <si>
    <t>6922</t>
  </si>
  <si>
    <t>9253</t>
  </si>
  <si>
    <t>332</t>
  </si>
  <si>
    <t>0135</t>
  </si>
  <si>
    <t>9150</t>
  </si>
  <si>
    <t>9199</t>
  </si>
  <si>
    <t>340</t>
  </si>
  <si>
    <t>341</t>
  </si>
  <si>
    <t>6105</t>
  </si>
  <si>
    <t>6111</t>
  </si>
  <si>
    <t>6123</t>
  </si>
  <si>
    <t>6124</t>
  </si>
  <si>
    <t>6202</t>
  </si>
  <si>
    <t>6652</t>
  </si>
  <si>
    <t>6657</t>
  </si>
  <si>
    <t>6754</t>
  </si>
  <si>
    <t>7099</t>
  </si>
  <si>
    <t>7153</t>
  </si>
  <si>
    <t>7250</t>
  </si>
  <si>
    <t>7258</t>
  </si>
  <si>
    <t>8000</t>
  </si>
  <si>
    <t>8006</t>
  </si>
  <si>
    <t>351</t>
  </si>
  <si>
    <t>6114</t>
  </si>
  <si>
    <t>7850</t>
  </si>
  <si>
    <t>7851</t>
  </si>
  <si>
    <t>7852</t>
  </si>
  <si>
    <t>7853</t>
  </si>
  <si>
    <t>7854</t>
  </si>
  <si>
    <t>7899</t>
  </si>
  <si>
    <t>361</t>
  </si>
  <si>
    <t>370</t>
  </si>
  <si>
    <t>371</t>
  </si>
  <si>
    <t>7161</t>
  </si>
  <si>
    <t>7162</t>
  </si>
  <si>
    <t>7499</t>
  </si>
  <si>
    <t>374</t>
  </si>
  <si>
    <t>7152</t>
  </si>
  <si>
    <t>7257</t>
  </si>
  <si>
    <t>7262</t>
  </si>
  <si>
    <t>7457</t>
  </si>
  <si>
    <t>398</t>
  </si>
  <si>
    <t>7100</t>
  </si>
  <si>
    <t>7149</t>
  </si>
  <si>
    <t>7299</t>
  </si>
  <si>
    <t>7455</t>
  </si>
  <si>
    <t>7756</t>
  </si>
  <si>
    <t>430</t>
  </si>
  <si>
    <t>433</t>
  </si>
  <si>
    <t>7700</t>
  </si>
  <si>
    <t>7702</t>
  </si>
  <si>
    <t>434</t>
  </si>
  <si>
    <t>0950</t>
  </si>
  <si>
    <t>TỔNG CỘNG</t>
  </si>
  <si>
    <t>Tổng thu</t>
  </si>
  <si>
    <t>Thu NS tỉnh</t>
  </si>
  <si>
    <t>Thu NS xã</t>
  </si>
  <si>
    <t>Chi NS tỉnh</t>
  </si>
  <si>
    <t>Chi NS xã</t>
  </si>
  <si>
    <t>Tổng chi</t>
  </si>
  <si>
    <t xml:space="preserve"> CÂN ĐỐI QUYẾT TOÁN NGÂN SÁCH ĐỊA PHƯƠNG NĂM 2025</t>
  </si>
  <si>
    <t>Tổng cộng</t>
  </si>
  <si>
    <t>UBND XÃ HOẰNG PHÚ</t>
  </si>
  <si>
    <t>(Đơn vị: đồng)</t>
  </si>
  <si>
    <t>Mã
CTMT-QG</t>
  </si>
  <si>
    <t>Tên CTMT-QG</t>
  </si>
  <si>
    <t>Số Quyết toán</t>
  </si>
  <si>
    <t>11=12+13+14</t>
  </si>
  <si>
    <t>00470</t>
  </si>
  <si>
    <t>Chương trình mục tiêu quốc gia giảm nghèo bền vững giai đoạn 2021-2025</t>
  </si>
  <si>
    <t>10473</t>
  </si>
  <si>
    <t>Hỗ trợ phát triển sản xuất, cải thiện dinh dưỡng nguồn vốn ngân sách trung ương</t>
  </si>
  <si>
    <t>Hoạt động của các cơ quan quản lý nhà nước, Đảng, đoàn thể</t>
  </si>
  <si>
    <t>Quản lý nhà nước</t>
  </si>
  <si>
    <t>Vật tư văn phòng</t>
  </si>
  <si>
    <t>Thông tin, tuyên truyền, liên lạc</t>
  </si>
  <si>
    <t>Tuyên truyền; quảng cáo</t>
  </si>
  <si>
    <t>Hội nghị</t>
  </si>
  <si>
    <t>Bồi dưỡng giảng viên, báo cáo viên</t>
  </si>
  <si>
    <t>Chi phí khác</t>
  </si>
  <si>
    <t>10476</t>
  </si>
  <si>
    <t>Truyền thông và giảm nghèo về thông tin nguồn vốn ngân sách trung ương</t>
  </si>
  <si>
    <t>Chi bù tiền ăn</t>
  </si>
  <si>
    <t>10477</t>
  </si>
  <si>
    <t>Nâng cao năng lực và giám sát, đánh giá Chương trình nguồn vốn ngân sách trung ương</t>
  </si>
  <si>
    <t>Vật tư văn phòng khác</t>
  </si>
  <si>
    <t>00490</t>
  </si>
  <si>
    <t>Chương trình mục tiêu quốc gia xây dựng nông thôn mới giai đoạn 2021-2025</t>
  </si>
  <si>
    <t>10492</t>
  </si>
  <si>
    <t>Phát triển hạ tầng kinh tế - xã hội, cơ bản đồng bộ, hiện đại, đảm bảo kết nối nông thôn - đô thị và kết nối các vùng miền nguồn vốn ngân sách trung ương</t>
  </si>
  <si>
    <t>Thể dục thể thao</t>
  </si>
  <si>
    <t>Thể dục thể thao</t>
  </si>
  <si>
    <t>Chi xây dựng</t>
  </si>
  <si>
    <t>Chi xây dựng các công trình, hạng mục công trình</t>
  </si>
  <si>
    <t>Chi phí tư vấn đầu tư xây dựng</t>
  </si>
  <si>
    <t>Các hoạt động kinh tế</t>
  </si>
  <si>
    <t>Giao thông đường bộ</t>
  </si>
  <si>
    <t>10502</t>
  </si>
  <si>
    <t>Tăng cường công tác giám sát, đánh giá thực hiện Chương trình nâng cao năng lực xây dựng nông thôn mới truyền thông về xây dựng nông thôn mới thực hiện Phong trào thi đua cả nước chung sức xây dựng nô nguồn vốn ngân sách trung ương</t>
  </si>
  <si>
    <t>Chi các khoản khác</t>
  </si>
  <si>
    <t>20490</t>
  </si>
  <si>
    <t>Chương trình mục tiêu quốc gia xây dựng nông thôn mới giai đoạn 2021-2025 nguồn vốn ngân sách cấp tỉnh</t>
  </si>
  <si>
    <t>Thuỷ lợi và dịch vụ</t>
  </si>
  <si>
    <t>(Kèm theo NQ số       /NQ-HĐND ngày 25/3/2026 của HĐND xã Hoằng Phú)</t>
  </si>
  <si>
    <t>QUYẾT TOÁN CHI CHƯƠNG TRÌNH MỤC TIÊU THEO MỤC LỤC NSNN NĂM 2025</t>
  </si>
  <si>
    <t>Đơn vị tính: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</si>
</sst>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 #,##0.00_-;_-* &quot;-&quot;??_-;_-@_-"/>
    <numFmt numFmtId="165" formatCode="###,###"/>
    <numFmt numFmtId="166" formatCode="\(0\)"/>
    <numFmt numFmtId="167" formatCode="_ * #,##0.00_ ;_ * \-#,##0.00_ ;_ * &quot;-&quot;??_ ;_ @_ "/>
    <numFmt numFmtId="168" formatCode="_-* #,##0_-;\-* #,##0_-;_-* &quot;-&quot;??_-;_-@_-"/>
    <numFmt numFmtId="169" formatCode="0.0"/>
    <numFmt numFmtId="170" formatCode="#,###"/>
  </numFmts>
  <fonts count="35">
    <font>
      <sz val="12"/>
      <name val=".VnTime"/>
    </font>
    <font>
      <sz val="11"/>
      <color theme="1"/>
      <name val="Calibri"/>
      <family val="2"/>
      <scheme val="minor"/>
    </font>
    <font>
      <sz val="12"/>
      <name val=".VnTime"/>
      <family val="2"/>
    </font>
    <font>
      <sz val="10"/>
      <name val="Arial"/>
      <family val="2"/>
    </font>
    <font>
      <b/>
      <sz val="12"/>
      <name val="Arial"/>
      <family val="2"/>
    </font>
    <font>
      <sz val="10"/>
      <name val="??"/>
      <family val="3"/>
    </font>
    <font>
      <b/>
      <sz val="10"/>
      <color indexed="10"/>
      <name val="Arial"/>
      <family val="2"/>
    </font>
    <font>
      <b/>
      <sz val="10"/>
      <color indexed="8"/>
      <name val="Arial"/>
      <family val="2"/>
    </font>
    <font>
      <b/>
      <sz val="12"/>
      <name val="Times New Roman"/>
      <family val="1"/>
    </font>
    <font>
      <sz val="12"/>
      <name val="Times New Roman"/>
      <family val="1"/>
    </font>
    <font>
      <b/>
      <i/>
      <sz val="12"/>
      <name val="Times New Roman"/>
      <family val="1"/>
    </font>
    <font>
      <i/>
      <sz val="12"/>
      <name val="Times New Roman"/>
      <family val="1"/>
    </font>
    <font>
      <sz val="10"/>
      <name val="MS Sans Serif"/>
      <family val="2"/>
    </font>
    <font>
      <sz val="13"/>
      <name val="VnTime"/>
    </font>
    <font>
      <sz val="12"/>
      <name val=".VnArial"/>
      <family val="2"/>
    </font>
    <font>
      <b/>
      <sz val="14"/>
      <name val="Times New Roman"/>
      <family val="1"/>
    </font>
    <font>
      <b/>
      <sz val="13"/>
      <name val="Times New Roman"/>
      <family val="1"/>
    </font>
    <font>
      <sz val="14"/>
      <name val="Times New Roman"/>
      <family val="1"/>
    </font>
    <font>
      <b/>
      <sz val="10"/>
      <name val="Times New Roman"/>
      <family val="1"/>
    </font>
    <font>
      <i/>
      <sz val="14"/>
      <name val="Times New Roman"/>
      <family val="1"/>
    </font>
    <font>
      <i/>
      <sz val="10"/>
      <name val="Times New Roman"/>
      <family val="1"/>
    </font>
    <font>
      <i/>
      <sz val="8"/>
      <name val="Times New Roman"/>
      <family val="1"/>
    </font>
    <font>
      <sz val="13"/>
      <name val="Times New Roman"/>
      <family val="1"/>
    </font>
    <font>
      <i/>
      <sz val="13"/>
      <name val="Times New Roman"/>
      <family val="1"/>
    </font>
    <font>
      <b/>
      <sz val="11"/>
      <name val="Times New Roman"/>
      <family val="1"/>
    </font>
    <font>
      <b/>
      <u/>
      <sz val="12"/>
      <name val="Times New Roman"/>
      <family val="1"/>
    </font>
    <font>
      <b/>
      <vertAlign val="superscript"/>
      <sz val="13"/>
      <name val="Times New Roman"/>
      <family val="1"/>
    </font>
    <font>
      <sz val="12"/>
      <name val=".VnArial Narrow"/>
      <family val="2"/>
    </font>
    <font>
      <sz val="12"/>
      <color rgb="FFFF0000"/>
      <name val="Times New Roman"/>
      <family val="1"/>
    </font>
    <font>
      <sz val="10"/>
      <color rgb="FFFF0000"/>
      <name val="Times New Roman"/>
      <family val="1"/>
    </font>
    <font>
      <sz val="12"/>
      <name val=".VnTime"/>
      <family val="2"/>
    </font>
    <font>
      <sz val="13"/>
      <color theme="1"/>
      <name val="Times New Roman"/>
      <family val="1"/>
    </font>
    <font>
      <sz val="11"/>
      <color theme="1"/>
      <name val="Calibri"/>
      <family val="2"/>
    </font>
    <font>
      <sz val="9"/>
      <color theme="1"/>
      <name val="Arial"/>
      <family val="2"/>
    </font>
    <font>
      <sz val="10"/>
      <name val="Times New Roman"/>
      <family val="1"/>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s>
  <borders count="2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3" fillId="0" borderId="0"/>
    <xf numFmtId="0" fontId="4" fillId="0" borderId="1" applyNumberFormat="0" applyAlignment="0" applyProtection="0">
      <alignment horizontal="left" vertical="center"/>
    </xf>
    <xf numFmtId="0" fontId="4" fillId="0" borderId="2">
      <alignment horizontal="left" vertical="center"/>
    </xf>
    <xf numFmtId="0" fontId="2" fillId="0" borderId="0"/>
    <xf numFmtId="0" fontId="14" fillId="0" borderId="0"/>
    <xf numFmtId="0" fontId="12" fillId="0" borderId="0"/>
    <xf numFmtId="0" fontId="13" fillId="0" borderId="0"/>
    <xf numFmtId="0" fontId="2" fillId="0" borderId="0"/>
    <xf numFmtId="0" fontId="27" fillId="0" borderId="0"/>
    <xf numFmtId="0" fontId="1" fillId="0" borderId="0"/>
    <xf numFmtId="167" fontId="1" fillId="0" borderId="0" applyFont="0" applyFill="0" applyBorder="0" applyAlignment="0" applyProtection="0"/>
    <xf numFmtId="164" fontId="30" fillId="0" borderId="0" applyFont="0" applyFill="0" applyBorder="0" applyAlignment="0" applyProtection="0"/>
    <xf numFmtId="0" fontId="32" fillId="0" borderId="0"/>
  </cellStyleXfs>
  <cellXfs count="259">
    <xf numFmtId="0" fontId="0" fillId="0" borderId="0" xfId="0"/>
    <xf numFmtId="0" fontId="5" fillId="2" borderId="0" xfId="1" applyFont="1" applyFill="1"/>
    <xf numFmtId="0" fontId="3" fillId="0" borderId="0" xfId="1"/>
    <xf numFmtId="0" fontId="3" fillId="2" borderId="0" xfId="1" applyFill="1"/>
    <xf numFmtId="0" fontId="3" fillId="3" borderId="3" xfId="1" applyFill="1" applyBorder="1"/>
    <xf numFmtId="0" fontId="6" fillId="4" borderId="4" xfId="1" applyFont="1" applyFill="1" applyBorder="1" applyAlignment="1">
      <alignment horizontal="center"/>
    </xf>
    <xf numFmtId="0" fontId="7" fillId="5" borderId="5" xfId="1" applyFont="1" applyFill="1" applyBorder="1" applyAlignment="1">
      <alignment horizontal="center"/>
    </xf>
    <xf numFmtId="0" fontId="6" fillId="4" borderId="5" xfId="1" applyFont="1" applyFill="1" applyBorder="1" applyAlignment="1">
      <alignment horizontal="center"/>
    </xf>
    <xf numFmtId="0" fontId="6" fillId="4" borderId="6" xfId="1" applyFont="1" applyFill="1" applyBorder="1" applyAlignment="1">
      <alignment horizontal="center"/>
    </xf>
    <xf numFmtId="0" fontId="3" fillId="3" borderId="7" xfId="1" applyFill="1" applyBorder="1"/>
    <xf numFmtId="0" fontId="3" fillId="3" borderId="8" xfId="1" applyFill="1" applyBorder="1"/>
    <xf numFmtId="49" fontId="8" fillId="0" borderId="10" xfId="4" applyNumberFormat="1" applyFont="1" applyBorder="1" applyAlignment="1">
      <alignment horizontal="left"/>
    </xf>
    <xf numFmtId="49" fontId="8" fillId="0" borderId="11" xfId="8" applyNumberFormat="1" applyFont="1" applyBorder="1" applyAlignment="1">
      <alignment vertical="center" wrapText="1"/>
    </xf>
    <xf numFmtId="49" fontId="9" fillId="0" borderId="11" xfId="8" quotePrefix="1" applyNumberFormat="1" applyFont="1" applyBorder="1" applyAlignment="1">
      <alignment vertical="center" wrapText="1"/>
    </xf>
    <xf numFmtId="49" fontId="11" fillId="0" borderId="11" xfId="8" applyNumberFormat="1" applyFont="1" applyBorder="1" applyAlignment="1">
      <alignment wrapText="1"/>
    </xf>
    <xf numFmtId="49" fontId="9" fillId="0" borderId="11" xfId="8" quotePrefix="1" applyNumberFormat="1" applyFont="1" applyBorder="1" applyAlignment="1">
      <alignment wrapText="1"/>
    </xf>
    <xf numFmtId="49" fontId="8" fillId="0" borderId="11" xfId="8" applyNumberFormat="1" applyFont="1" applyBorder="1" applyAlignment="1">
      <alignment horizontal="left" vertical="center" wrapText="1"/>
    </xf>
    <xf numFmtId="49" fontId="11" fillId="0" borderId="11" xfId="8" applyNumberFormat="1" applyFont="1" applyBorder="1" applyAlignment="1">
      <alignment vertical="center" wrapText="1"/>
    </xf>
    <xf numFmtId="0" fontId="8" fillId="0" borderId="11" xfId="8" applyFont="1" applyBorder="1" applyAlignment="1">
      <alignment vertical="center" wrapText="1"/>
    </xf>
    <xf numFmtId="0" fontId="11" fillId="0" borderId="11" xfId="8" quotePrefix="1" applyFont="1" applyBorder="1" applyAlignment="1">
      <alignment vertical="center" wrapText="1"/>
    </xf>
    <xf numFmtId="49" fontId="11" fillId="0" borderId="11" xfId="8" quotePrefix="1" applyNumberFormat="1" applyFont="1" applyBorder="1" applyAlignment="1">
      <alignment vertical="center" wrapText="1"/>
    </xf>
    <xf numFmtId="49" fontId="8" fillId="0" borderId="11" xfId="8" applyNumberFormat="1" applyFont="1" applyBorder="1" applyAlignment="1">
      <alignment wrapText="1"/>
    </xf>
    <xf numFmtId="0" fontId="9" fillId="0" borderId="11" xfId="7" applyFont="1" applyBorder="1" applyAlignment="1">
      <alignment horizontal="center" vertical="center" wrapText="1"/>
    </xf>
    <xf numFmtId="165" fontId="9" fillId="0" borderId="11" xfId="7" applyNumberFormat="1" applyFont="1" applyBorder="1" applyAlignment="1">
      <alignment vertical="center" wrapText="1"/>
    </xf>
    <xf numFmtId="0" fontId="15" fillId="0" borderId="0" xfId="5" applyFont="1" applyAlignment="1">
      <alignment horizontal="right"/>
    </xf>
    <xf numFmtId="0" fontId="15" fillId="0" borderId="0" xfId="0" applyFont="1"/>
    <xf numFmtId="0" fontId="9" fillId="0" borderId="0" xfId="0" applyFont="1"/>
    <xf numFmtId="0" fontId="18" fillId="0" borderId="14" xfId="0" applyFont="1" applyBorder="1" applyAlignment="1">
      <alignment horizontal="center"/>
    </xf>
    <xf numFmtId="0" fontId="11" fillId="0" borderId="0" xfId="0" applyFont="1"/>
    <xf numFmtId="0" fontId="21" fillId="0" borderId="0" xfId="0" applyFont="1"/>
    <xf numFmtId="0" fontId="15" fillId="0" borderId="14" xfId="0" applyFont="1" applyBorder="1" applyAlignment="1">
      <alignment horizontal="center"/>
    </xf>
    <xf numFmtId="0" fontId="22" fillId="0" borderId="0" xfId="0" applyFont="1" applyAlignment="1">
      <alignment horizontal="center"/>
    </xf>
    <xf numFmtId="0" fontId="22" fillId="0" borderId="15" xfId="0" applyFont="1" applyBorder="1" applyAlignment="1">
      <alignment horizontal="center"/>
    </xf>
    <xf numFmtId="0" fontId="16" fillId="0" borderId="7" xfId="0" applyFont="1" applyBorder="1" applyAlignment="1">
      <alignment horizontal="center"/>
    </xf>
    <xf numFmtId="0" fontId="16" fillId="0" borderId="0" xfId="0" applyFont="1"/>
    <xf numFmtId="0" fontId="22" fillId="0" borderId="0" xfId="0" applyFont="1"/>
    <xf numFmtId="0" fontId="22" fillId="0" borderId="17" xfId="0" applyFont="1" applyBorder="1"/>
    <xf numFmtId="0" fontId="22" fillId="0" borderId="11" xfId="0" applyFont="1" applyBorder="1"/>
    <xf numFmtId="0" fontId="23" fillId="0" borderId="0" xfId="0" applyFont="1"/>
    <xf numFmtId="0" fontId="20" fillId="0" borderId="12" xfId="0" quotePrefix="1" applyFont="1" applyBorder="1" applyAlignment="1">
      <alignment horizontal="center" vertical="center"/>
    </xf>
    <xf numFmtId="0" fontId="20" fillId="0" borderId="0" xfId="0" applyFont="1" applyAlignment="1">
      <alignment horizontal="center" vertical="center"/>
    </xf>
    <xf numFmtId="0" fontId="9" fillId="0" borderId="0" xfId="4" applyFont="1"/>
    <xf numFmtId="49" fontId="8" fillId="0" borderId="10" xfId="4" applyNumberFormat="1" applyFont="1" applyBorder="1" applyAlignment="1">
      <alignment horizontal="left" indent="1"/>
    </xf>
    <xf numFmtId="3" fontId="25" fillId="0" borderId="11" xfId="4" applyNumberFormat="1" applyFont="1" applyBorder="1" applyAlignment="1">
      <alignment horizontal="right"/>
    </xf>
    <xf numFmtId="0" fontId="9" fillId="0" borderId="11" xfId="4" applyFont="1" applyBorder="1"/>
    <xf numFmtId="0" fontId="9" fillId="0" borderId="13" xfId="4" applyFont="1" applyBorder="1"/>
    <xf numFmtId="0" fontId="11" fillId="0" borderId="0" xfId="4" applyFont="1"/>
    <xf numFmtId="0" fontId="8" fillId="0" borderId="7" xfId="4" applyFont="1" applyBorder="1" applyAlignment="1">
      <alignment horizontal="center"/>
    </xf>
    <xf numFmtId="0" fontId="9" fillId="0" borderId="0" xfId="4" applyFont="1" applyAlignment="1">
      <alignment vertical="center"/>
    </xf>
    <xf numFmtId="0" fontId="11" fillId="0" borderId="0" xfId="4" applyFont="1" applyAlignment="1">
      <alignment horizontal="right" vertical="center"/>
    </xf>
    <xf numFmtId="0" fontId="8" fillId="0" borderId="0" xfId="0" applyFont="1"/>
    <xf numFmtId="0" fontId="11" fillId="0" borderId="0" xfId="0" applyFont="1" applyAlignment="1">
      <alignment horizontal="centerContinuous"/>
    </xf>
    <xf numFmtId="0" fontId="11" fillId="0" borderId="0" xfId="0" applyFont="1" applyAlignment="1">
      <alignment horizontal="right"/>
    </xf>
    <xf numFmtId="0" fontId="8" fillId="0" borderId="9" xfId="0" applyFont="1" applyBorder="1" applyAlignment="1">
      <alignment horizontal="center"/>
    </xf>
    <xf numFmtId="0" fontId="8" fillId="0" borderId="9" xfId="0" applyFont="1" applyBorder="1"/>
    <xf numFmtId="0" fontId="16" fillId="0" borderId="11" xfId="0" applyFont="1" applyBorder="1" applyAlignment="1">
      <alignment horizontal="center"/>
    </xf>
    <xf numFmtId="0" fontId="16" fillId="0" borderId="11" xfId="0" applyFont="1" applyBorder="1"/>
    <xf numFmtId="3" fontId="9" fillId="0" borderId="11" xfId="0" applyNumberFormat="1" applyFont="1" applyBorder="1" applyAlignment="1">
      <alignment horizontal="right"/>
    </xf>
    <xf numFmtId="3" fontId="9" fillId="0" borderId="11" xfId="0" applyNumberFormat="1" applyFont="1" applyBorder="1"/>
    <xf numFmtId="0" fontId="9" fillId="0" borderId="11" xfId="0" applyFont="1" applyBorder="1"/>
    <xf numFmtId="0" fontId="8" fillId="0" borderId="11" xfId="7" applyFont="1" applyBorder="1" applyAlignment="1">
      <alignment horizontal="center" vertical="center" wrapText="1"/>
    </xf>
    <xf numFmtId="165" fontId="8" fillId="0" borderId="11" xfId="7" applyNumberFormat="1" applyFont="1" applyBorder="1" applyAlignment="1">
      <alignment vertical="center" wrapText="1"/>
    </xf>
    <xf numFmtId="0" fontId="8" fillId="0" borderId="11" xfId="0" applyFont="1" applyBorder="1" applyAlignment="1">
      <alignment horizontal="center"/>
    </xf>
    <xf numFmtId="0" fontId="8" fillId="0" borderId="11" xfId="0" applyFont="1" applyBorder="1"/>
    <xf numFmtId="0" fontId="22" fillId="0" borderId="11" xfId="0" applyFont="1" applyBorder="1" applyAlignment="1">
      <alignment horizontal="center"/>
    </xf>
    <xf numFmtId="0" fontId="23" fillId="0" borderId="11" xfId="0" applyFont="1" applyBorder="1" applyAlignment="1">
      <alignment horizontal="center"/>
    </xf>
    <xf numFmtId="0" fontId="23" fillId="0" borderId="11" xfId="0" applyFont="1" applyBorder="1"/>
    <xf numFmtId="0" fontId="8" fillId="0" borderId="11" xfId="0" applyFont="1" applyBorder="1" applyAlignment="1">
      <alignment horizontal="left"/>
    </xf>
    <xf numFmtId="0" fontId="25" fillId="0" borderId="11" xfId="0" applyFont="1" applyBorder="1" applyAlignment="1">
      <alignment horizontal="center"/>
    </xf>
    <xf numFmtId="0" fontId="9" fillId="0" borderId="13" xfId="0" applyFont="1" applyBorder="1"/>
    <xf numFmtId="0" fontId="18" fillId="0" borderId="13" xfId="0" applyFont="1" applyBorder="1" applyAlignment="1">
      <alignment horizontal="center"/>
    </xf>
    <xf numFmtId="0" fontId="15" fillId="0" borderId="16" xfId="0" applyFont="1" applyBorder="1" applyAlignment="1">
      <alignment horizontal="center"/>
    </xf>
    <xf numFmtId="0" fontId="16" fillId="0" borderId="11" xfId="0" applyFont="1" applyBorder="1" applyAlignment="1">
      <alignment horizontal="justify" vertical="justify" wrapText="1"/>
    </xf>
    <xf numFmtId="0" fontId="24" fillId="0" borderId="14" xfId="0" applyFont="1" applyBorder="1" applyAlignment="1">
      <alignment horizontal="center"/>
    </xf>
    <xf numFmtId="0" fontId="18" fillId="0" borderId="16" xfId="0" applyFont="1" applyBorder="1" applyAlignment="1">
      <alignment horizontal="center"/>
    </xf>
    <xf numFmtId="0" fontId="21" fillId="0" borderId="12" xfId="0" applyFont="1" applyBorder="1" applyAlignment="1">
      <alignment horizontal="center"/>
    </xf>
    <xf numFmtId="166" fontId="21" fillId="0" borderId="12" xfId="0" quotePrefix="1" applyNumberFormat="1" applyFont="1" applyBorder="1" applyAlignment="1">
      <alignment horizontal="center"/>
    </xf>
    <xf numFmtId="49" fontId="8" fillId="0" borderId="0" xfId="5" applyNumberFormat="1" applyFont="1"/>
    <xf numFmtId="0" fontId="8" fillId="0" borderId="0" xfId="5" applyFont="1"/>
    <xf numFmtId="0" fontId="9" fillId="0" borderId="0" xfId="5" applyFont="1"/>
    <xf numFmtId="49" fontId="17" fillId="0" borderId="0" xfId="5" applyNumberFormat="1" applyFont="1"/>
    <xf numFmtId="49" fontId="9" fillId="0" borderId="0" xfId="5" applyNumberFormat="1" applyFont="1"/>
    <xf numFmtId="49" fontId="8" fillId="0" borderId="7" xfId="5" applyNumberFormat="1" applyFont="1" applyBorder="1" applyAlignment="1">
      <alignment horizontal="center"/>
    </xf>
    <xf numFmtId="0" fontId="8" fillId="0" borderId="7" xfId="5" applyFont="1" applyBorder="1" applyAlignment="1">
      <alignment horizontal="center"/>
    </xf>
    <xf numFmtId="49" fontId="9" fillId="0" borderId="9" xfId="5" applyNumberFormat="1" applyFont="1" applyBorder="1"/>
    <xf numFmtId="49" fontId="9" fillId="0" borderId="11" xfId="5" applyNumberFormat="1" applyFont="1" applyBorder="1"/>
    <xf numFmtId="49" fontId="9" fillId="0" borderId="13" xfId="5" applyNumberFormat="1" applyFont="1" applyBorder="1"/>
    <xf numFmtId="0" fontId="9" fillId="0" borderId="0" xfId="5" applyFont="1" applyAlignment="1">
      <alignment horizontal="right"/>
    </xf>
    <xf numFmtId="49" fontId="8" fillId="0" borderId="18" xfId="5" applyNumberFormat="1" applyFont="1" applyBorder="1" applyAlignment="1">
      <alignment horizontal="center"/>
    </xf>
    <xf numFmtId="49" fontId="8" fillId="0" borderId="2" xfId="5" applyNumberFormat="1" applyFont="1" applyBorder="1" applyAlignment="1">
      <alignment horizontal="center"/>
    </xf>
    <xf numFmtId="49" fontId="8" fillId="0" borderId="19" xfId="5" applyNumberFormat="1" applyFont="1" applyBorder="1" applyAlignment="1">
      <alignment horizontal="center"/>
    </xf>
    <xf numFmtId="0" fontId="9" fillId="0" borderId="14" xfId="5" applyFont="1" applyBorder="1"/>
    <xf numFmtId="49" fontId="9" fillId="0" borderId="11" xfId="5" applyNumberFormat="1" applyFont="1" applyBorder="1" applyAlignment="1">
      <alignment horizontal="center"/>
    </xf>
    <xf numFmtId="0" fontId="16" fillId="0" borderId="11" xfId="0" applyFont="1" applyBorder="1" applyAlignment="1">
      <alignment wrapText="1"/>
    </xf>
    <xf numFmtId="49" fontId="8" fillId="0" borderId="11" xfId="4" applyNumberFormat="1" applyFont="1" applyBorder="1" applyAlignment="1">
      <alignment horizontal="center" vertical="center" wrapText="1"/>
    </xf>
    <xf numFmtId="49" fontId="9" fillId="0" borderId="11" xfId="4" applyNumberFormat="1" applyFont="1" applyBorder="1" applyAlignment="1">
      <alignment horizontal="center"/>
    </xf>
    <xf numFmtId="0" fontId="9" fillId="0" borderId="11" xfId="4" applyFont="1" applyBorder="1" applyAlignment="1">
      <alignment horizontal="center" vertical="center"/>
    </xf>
    <xf numFmtId="49" fontId="9" fillId="0" borderId="11" xfId="4" applyNumberFormat="1" applyFont="1" applyBorder="1" applyAlignment="1">
      <alignment horizontal="left" vertical="center"/>
    </xf>
    <xf numFmtId="0" fontId="9" fillId="0" borderId="11" xfId="4" applyFont="1" applyBorder="1" applyAlignment="1">
      <alignment horizontal="center"/>
    </xf>
    <xf numFmtId="49" fontId="9" fillId="0" borderId="11" xfId="4" applyNumberFormat="1" applyFont="1" applyBorder="1" applyAlignment="1">
      <alignment horizontal="left"/>
    </xf>
    <xf numFmtId="49" fontId="8" fillId="0" borderId="11" xfId="4" applyNumberFormat="1" applyFont="1" applyBorder="1" applyAlignment="1">
      <alignment horizontal="center"/>
    </xf>
    <xf numFmtId="49" fontId="10" fillId="0" borderId="11" xfId="4" applyNumberFormat="1" applyFont="1" applyBorder="1" applyAlignment="1">
      <alignment horizontal="center"/>
    </xf>
    <xf numFmtId="49" fontId="11" fillId="0" borderId="11" xfId="4" applyNumberFormat="1" applyFont="1" applyBorder="1" applyAlignment="1">
      <alignment horizontal="center"/>
    </xf>
    <xf numFmtId="49" fontId="9" fillId="0" borderId="11" xfId="4" applyNumberFormat="1" applyFont="1" applyBorder="1" applyAlignment="1">
      <alignment horizontal="center" vertical="center" wrapText="1"/>
    </xf>
    <xf numFmtId="0" fontId="10" fillId="0" borderId="11" xfId="4" applyFont="1" applyBorder="1" applyAlignment="1">
      <alignment horizontal="center"/>
    </xf>
    <xf numFmtId="49" fontId="8" fillId="0" borderId="11" xfId="4" applyNumberFormat="1" applyFont="1" applyBorder="1"/>
    <xf numFmtId="49" fontId="10" fillId="0" borderId="11" xfId="4" applyNumberFormat="1" applyFont="1" applyBorder="1"/>
    <xf numFmtId="49" fontId="9" fillId="0" borderId="11" xfId="4" applyNumberFormat="1" applyFont="1" applyBorder="1" applyAlignment="1">
      <alignment horizontal="center" vertical="center"/>
    </xf>
    <xf numFmtId="49" fontId="8" fillId="0" borderId="11" xfId="4" applyNumberFormat="1" applyFont="1" applyBorder="1" applyAlignment="1">
      <alignment horizontal="center" vertical="center"/>
    </xf>
    <xf numFmtId="49" fontId="10" fillId="0" borderId="11" xfId="4" applyNumberFormat="1" applyFont="1" applyBorder="1" applyAlignment="1">
      <alignment horizontal="left" vertical="center"/>
    </xf>
    <xf numFmtId="49" fontId="10" fillId="0" borderId="11" xfId="4" applyNumberFormat="1" applyFont="1" applyBorder="1" applyAlignment="1">
      <alignment horizontal="left" vertical="center" wrapText="1"/>
    </xf>
    <xf numFmtId="0" fontId="8" fillId="0" borderId="11" xfId="4" applyFont="1" applyBorder="1" applyAlignment="1">
      <alignment horizontal="center"/>
    </xf>
    <xf numFmtId="0" fontId="8" fillId="0" borderId="11" xfId="4" applyFont="1" applyBorder="1" applyAlignment="1">
      <alignment horizontal="center" vertical="center"/>
    </xf>
    <xf numFmtId="49" fontId="8" fillId="0" borderId="11" xfId="4" applyNumberFormat="1" applyFont="1" applyBorder="1" applyAlignment="1">
      <alignment horizontal="left" vertical="center"/>
    </xf>
    <xf numFmtId="0" fontId="10" fillId="0" borderId="11" xfId="4" applyFont="1" applyBorder="1"/>
    <xf numFmtId="0" fontId="9" fillId="0" borderId="11" xfId="4" applyFont="1" applyBorder="1" applyAlignment="1">
      <alignment horizontal="left" indent="1"/>
    </xf>
    <xf numFmtId="0" fontId="8" fillId="0" borderId="11" xfId="4" applyFont="1" applyBorder="1" applyAlignment="1">
      <alignment vertical="center" wrapText="1"/>
    </xf>
    <xf numFmtId="0" fontId="10" fillId="0" borderId="11" xfId="4" applyFont="1" applyBorder="1" applyAlignment="1">
      <alignment horizontal="center" vertical="center"/>
    </xf>
    <xf numFmtId="49" fontId="9" fillId="0" borderId="11" xfId="4" applyNumberFormat="1" applyFont="1" applyBorder="1" applyAlignment="1">
      <alignment horizontal="left" vertical="center" wrapText="1"/>
    </xf>
    <xf numFmtId="0" fontId="8" fillId="0" borderId="11" xfId="4" applyFont="1" applyBorder="1" applyAlignment="1">
      <alignment horizontal="left" vertical="center"/>
    </xf>
    <xf numFmtId="0" fontId="8" fillId="0" borderId="11" xfId="4" applyFont="1" applyBorder="1" applyAlignment="1">
      <alignment vertical="center"/>
    </xf>
    <xf numFmtId="0" fontId="9" fillId="0" borderId="11" xfId="4" applyFont="1" applyBorder="1" applyAlignment="1">
      <alignment horizontal="left" vertical="center"/>
    </xf>
    <xf numFmtId="0" fontId="9" fillId="0" borderId="11" xfId="4" applyFont="1" applyBorder="1" applyAlignment="1">
      <alignment vertical="center"/>
    </xf>
    <xf numFmtId="0" fontId="10" fillId="0" borderId="11" xfId="4" applyFont="1" applyBorder="1" applyAlignment="1">
      <alignment vertical="center"/>
    </xf>
    <xf numFmtId="0" fontId="11" fillId="0" borderId="11" xfId="4" applyFont="1" applyBorder="1" applyAlignment="1">
      <alignment horizontal="center" vertical="center"/>
    </xf>
    <xf numFmtId="0" fontId="11" fillId="0" borderId="11" xfId="4" applyFont="1" applyBorder="1" applyAlignment="1">
      <alignment vertical="center"/>
    </xf>
    <xf numFmtId="0" fontId="8" fillId="0" borderId="13" xfId="6" applyFont="1" applyBorder="1" applyAlignment="1">
      <alignment horizontal="center"/>
    </xf>
    <xf numFmtId="0" fontId="8" fillId="0" borderId="13" xfId="6" applyFont="1" applyBorder="1"/>
    <xf numFmtId="0" fontId="28" fillId="0" borderId="0" xfId="0" applyFont="1"/>
    <xf numFmtId="0" fontId="29" fillId="0" borderId="0" xfId="0" applyFont="1" applyAlignment="1">
      <alignment vertical="center"/>
    </xf>
    <xf numFmtId="0" fontId="29" fillId="0" borderId="0" xfId="0" applyFont="1"/>
    <xf numFmtId="0" fontId="16" fillId="0" borderId="12" xfId="0" applyFont="1" applyBorder="1" applyAlignment="1">
      <alignment horizontal="center" vertical="center"/>
    </xf>
    <xf numFmtId="0" fontId="8" fillId="0" borderId="14" xfId="4" applyFont="1" applyBorder="1" applyAlignment="1">
      <alignment horizontal="center"/>
    </xf>
    <xf numFmtId="0" fontId="8" fillId="0" borderId="16" xfId="4" applyFont="1" applyBorder="1" applyAlignment="1">
      <alignment horizontal="center"/>
    </xf>
    <xf numFmtId="0" fontId="11" fillId="0" borderId="12" xfId="4" applyFont="1" applyBorder="1" applyAlignment="1">
      <alignment horizontal="center"/>
    </xf>
    <xf numFmtId="166" fontId="11" fillId="0" borderId="12" xfId="4" quotePrefix="1" applyNumberFormat="1" applyFont="1" applyBorder="1" applyAlignment="1">
      <alignment horizontal="center"/>
    </xf>
    <xf numFmtId="166" fontId="11" fillId="0" borderId="12" xfId="4" applyNumberFormat="1" applyFont="1" applyBorder="1" applyAlignment="1">
      <alignment horizontal="center"/>
    </xf>
    <xf numFmtId="168" fontId="9" fillId="0" borderId="11" xfId="12" quotePrefix="1" applyNumberFormat="1" applyFont="1" applyBorder="1" applyAlignment="1">
      <alignment horizontal="center"/>
    </xf>
    <xf numFmtId="168" fontId="9" fillId="0" borderId="10" xfId="12" quotePrefix="1" applyNumberFormat="1" applyFont="1" applyBorder="1" applyAlignment="1">
      <alignment horizontal="center"/>
    </xf>
    <xf numFmtId="168" fontId="9" fillId="0" borderId="0" xfId="4" applyNumberFormat="1" applyFont="1"/>
    <xf numFmtId="1" fontId="9" fillId="0" borderId="10" xfId="4" quotePrefix="1" applyNumberFormat="1" applyFont="1" applyBorder="1" applyAlignment="1">
      <alignment horizontal="center"/>
    </xf>
    <xf numFmtId="0" fontId="9" fillId="0" borderId="11" xfId="4" quotePrefix="1" applyFont="1" applyBorder="1" applyAlignment="1">
      <alignment horizontal="center"/>
    </xf>
    <xf numFmtId="0" fontId="8" fillId="0" borderId="11" xfId="4" applyFont="1" applyBorder="1"/>
    <xf numFmtId="0" fontId="9" fillId="0" borderId="10" xfId="4" quotePrefix="1" applyFont="1" applyBorder="1" applyAlignment="1">
      <alignment horizontal="center"/>
    </xf>
    <xf numFmtId="168" fontId="9" fillId="0" borderId="11" xfId="12" applyNumberFormat="1" applyFont="1" applyBorder="1"/>
    <xf numFmtId="0" fontId="8" fillId="0" borderId="0" xfId="5" applyFont="1" applyAlignment="1">
      <alignment horizontal="right"/>
    </xf>
    <xf numFmtId="169" fontId="9" fillId="0" borderId="11" xfId="4" applyNumberFormat="1" applyFont="1" applyBorder="1"/>
    <xf numFmtId="168" fontId="8" fillId="0" borderId="11" xfId="12" applyNumberFormat="1" applyFont="1" applyBorder="1" applyAlignment="1">
      <alignment horizontal="center" vertical="center" wrapText="1"/>
    </xf>
    <xf numFmtId="168" fontId="8" fillId="0" borderId="11" xfId="12" applyNumberFormat="1" applyFont="1" applyBorder="1" applyAlignment="1">
      <alignment vertical="center" wrapText="1"/>
    </xf>
    <xf numFmtId="168" fontId="9" fillId="0" borderId="0" xfId="12" applyNumberFormat="1" applyFont="1"/>
    <xf numFmtId="168" fontId="11" fillId="0" borderId="11" xfId="12" applyNumberFormat="1" applyFont="1" applyBorder="1"/>
    <xf numFmtId="168" fontId="9" fillId="0" borderId="11" xfId="4" applyNumberFormat="1" applyFont="1" applyBorder="1"/>
    <xf numFmtId="168" fontId="9" fillId="0" borderId="13" xfId="12" applyNumberFormat="1" applyFont="1" applyBorder="1"/>
    <xf numFmtId="168" fontId="9" fillId="0" borderId="13" xfId="12" quotePrefix="1" applyNumberFormat="1" applyFont="1" applyBorder="1" applyAlignment="1">
      <alignment horizontal="center"/>
    </xf>
    <xf numFmtId="168" fontId="9" fillId="0" borderId="16" xfId="12" quotePrefix="1" applyNumberFormat="1" applyFont="1" applyBorder="1" applyAlignment="1">
      <alignment horizontal="center"/>
    </xf>
    <xf numFmtId="168" fontId="22" fillId="0" borderId="11" xfId="12" applyNumberFormat="1" applyFont="1" applyBorder="1"/>
    <xf numFmtId="168" fontId="16" fillId="0" borderId="12" xfId="0" applyNumberFormat="1" applyFont="1" applyBorder="1" applyAlignment="1">
      <alignment horizontal="center" vertical="center"/>
    </xf>
    <xf numFmtId="168" fontId="22" fillId="0" borderId="0" xfId="0" applyNumberFormat="1" applyFont="1"/>
    <xf numFmtId="168" fontId="9" fillId="0" borderId="11" xfId="12" applyNumberFormat="1" applyFont="1" applyBorder="1" applyAlignment="1">
      <alignment horizontal="right"/>
    </xf>
    <xf numFmtId="3" fontId="8" fillId="0" borderId="11" xfId="0" applyNumberFormat="1" applyFont="1" applyBorder="1"/>
    <xf numFmtId="3" fontId="8" fillId="0" borderId="9" xfId="0" applyNumberFormat="1" applyFont="1" applyBorder="1"/>
    <xf numFmtId="3" fontId="8" fillId="0" borderId="11" xfId="0" applyNumberFormat="1" applyFont="1" applyBorder="1" applyAlignment="1">
      <alignment horizontal="right"/>
    </xf>
    <xf numFmtId="168" fontId="8" fillId="0" borderId="11" xfId="12" applyNumberFormat="1" applyFont="1" applyBorder="1"/>
    <xf numFmtId="168" fontId="9" fillId="0" borderId="11" xfId="0" applyNumberFormat="1" applyFont="1" applyBorder="1"/>
    <xf numFmtId="164" fontId="22" fillId="0" borderId="0" xfId="12" applyFont="1"/>
    <xf numFmtId="168" fontId="22" fillId="0" borderId="0" xfId="12" applyNumberFormat="1" applyFont="1" applyAlignment="1">
      <alignment horizontal="right"/>
    </xf>
    <xf numFmtId="168" fontId="23" fillId="0" borderId="0" xfId="12" applyNumberFormat="1" applyFont="1" applyAlignment="1">
      <alignment horizontal="right"/>
    </xf>
    <xf numFmtId="168" fontId="22" fillId="0" borderId="0" xfId="12" applyNumberFormat="1" applyFont="1" applyAlignment="1">
      <alignment horizontal="center"/>
    </xf>
    <xf numFmtId="168" fontId="20" fillId="0" borderId="12" xfId="12" quotePrefix="1" applyNumberFormat="1" applyFont="1" applyBorder="1" applyAlignment="1">
      <alignment horizontal="center" vertical="center"/>
    </xf>
    <xf numFmtId="168" fontId="16" fillId="0" borderId="12" xfId="12" applyNumberFormat="1" applyFont="1" applyBorder="1" applyAlignment="1">
      <alignment horizontal="center" vertical="center"/>
    </xf>
    <xf numFmtId="168" fontId="22" fillId="0" borderId="0" xfId="12" applyNumberFormat="1" applyFont="1"/>
    <xf numFmtId="168" fontId="23" fillId="0" borderId="0" xfId="12" applyNumberFormat="1" applyFont="1"/>
    <xf numFmtId="168" fontId="22" fillId="0" borderId="17" xfId="0" applyNumberFormat="1" applyFont="1" applyBorder="1"/>
    <xf numFmtId="49" fontId="19" fillId="0" borderId="0" xfId="5" applyNumberFormat="1" applyFont="1" applyAlignment="1">
      <alignment horizontal="center"/>
    </xf>
    <xf numFmtId="49" fontId="16" fillId="0" borderId="0" xfId="5" applyNumberFormat="1" applyFont="1"/>
    <xf numFmtId="0" fontId="16" fillId="0" borderId="0" xfId="5" applyFont="1"/>
    <xf numFmtId="0" fontId="22" fillId="0" borderId="0" xfId="5" applyFont="1"/>
    <xf numFmtId="49" fontId="22" fillId="0" borderId="0" xfId="5" applyNumberFormat="1" applyFont="1"/>
    <xf numFmtId="4" fontId="22" fillId="0" borderId="0" xfId="5" applyNumberFormat="1" applyFont="1"/>
    <xf numFmtId="0" fontId="23" fillId="0" borderId="0" xfId="5" applyFont="1" applyAlignment="1">
      <alignment horizontal="right"/>
    </xf>
    <xf numFmtId="49" fontId="16" fillId="0" borderId="7" xfId="5" applyNumberFormat="1" applyFont="1" applyBorder="1" applyAlignment="1">
      <alignment horizontal="center" vertical="center"/>
    </xf>
    <xf numFmtId="0" fontId="16" fillId="0" borderId="7" xfId="5" applyFont="1" applyBorder="1" applyAlignment="1">
      <alignment horizontal="center" vertical="center"/>
    </xf>
    <xf numFmtId="3" fontId="16" fillId="0" borderId="12" xfId="5" applyNumberFormat="1" applyFont="1" applyBorder="1"/>
    <xf numFmtId="0" fontId="31" fillId="0" borderId="9" xfId="4" applyFont="1" applyBorder="1" applyAlignment="1">
      <alignment horizontal="center" vertical="center" wrapText="1"/>
    </xf>
    <xf numFmtId="170" fontId="31" fillId="0" borderId="9" xfId="4" applyNumberFormat="1" applyFont="1" applyBorder="1" applyAlignment="1">
      <alignment horizontal="right" vertical="center" wrapText="1"/>
    </xf>
    <xf numFmtId="0" fontId="31" fillId="0" borderId="11" xfId="4" applyFont="1" applyBorder="1" applyAlignment="1">
      <alignment horizontal="center" vertical="center" wrapText="1"/>
    </xf>
    <xf numFmtId="170" fontId="31" fillId="0" borderId="11" xfId="4" applyNumberFormat="1" applyFont="1" applyBorder="1" applyAlignment="1">
      <alignment horizontal="right" vertical="center" wrapText="1"/>
    </xf>
    <xf numFmtId="0" fontId="31" fillId="0" borderId="13" xfId="4" applyFont="1" applyBorder="1" applyAlignment="1">
      <alignment horizontal="center" vertical="center" wrapText="1"/>
    </xf>
    <xf numFmtId="170" fontId="31" fillId="0" borderId="13" xfId="4" applyNumberFormat="1" applyFont="1" applyBorder="1" applyAlignment="1">
      <alignment horizontal="right" vertical="center" wrapText="1"/>
    </xf>
    <xf numFmtId="168" fontId="9" fillId="0" borderId="9" xfId="12" applyNumberFormat="1" applyFont="1" applyBorder="1"/>
    <xf numFmtId="49" fontId="8" fillId="0" borderId="12" xfId="5" applyNumberFormat="1" applyFont="1" applyBorder="1" applyAlignment="1">
      <alignment horizontal="center"/>
    </xf>
    <xf numFmtId="168" fontId="8" fillId="0" borderId="12" xfId="12" applyNumberFormat="1" applyFont="1" applyBorder="1"/>
    <xf numFmtId="0" fontId="22" fillId="0" borderId="15" xfId="0" applyFont="1" applyBorder="1" applyAlignment="1">
      <alignment vertical="center"/>
    </xf>
    <xf numFmtId="0" fontId="16" fillId="0" borderId="12" xfId="0" applyFont="1" applyBorder="1"/>
    <xf numFmtId="168" fontId="22" fillId="0" borderId="12" xfId="0" applyNumberFormat="1" applyFont="1" applyBorder="1"/>
    <xf numFmtId="168" fontId="22" fillId="0" borderId="12" xfId="12" applyNumberFormat="1" applyFont="1" applyBorder="1"/>
    <xf numFmtId="0" fontId="22" fillId="0" borderId="12" xfId="0" applyFont="1" applyBorder="1"/>
    <xf numFmtId="0" fontId="22" fillId="0" borderId="12" xfId="0" applyFont="1" applyBorder="1" applyAlignment="1">
      <alignment horizontal="left" wrapText="1"/>
    </xf>
    <xf numFmtId="0" fontId="22" fillId="0" borderId="12" xfId="0" applyFont="1" applyBorder="1" applyAlignment="1">
      <alignment vertical="center"/>
    </xf>
    <xf numFmtId="168" fontId="16" fillId="0" borderId="12" xfId="12" applyNumberFormat="1" applyFont="1" applyBorder="1" applyAlignment="1">
      <alignment horizontal="center"/>
    </xf>
    <xf numFmtId="168" fontId="22" fillId="0" borderId="12" xfId="12" applyNumberFormat="1" applyFont="1" applyBorder="1" applyAlignment="1">
      <alignment horizontal="center"/>
    </xf>
    <xf numFmtId="0" fontId="22" fillId="0" borderId="12" xfId="0" applyFont="1" applyBorder="1" applyAlignment="1">
      <alignment vertical="center" wrapText="1"/>
    </xf>
    <xf numFmtId="0" fontId="16" fillId="0" borderId="12" xfId="0" quotePrefix="1" applyFont="1" applyBorder="1" applyAlignment="1">
      <alignment horizontal="left"/>
    </xf>
    <xf numFmtId="0" fontId="16" fillId="0" borderId="12" xfId="0" applyFont="1" applyBorder="1" applyAlignment="1">
      <alignment horizontal="center"/>
    </xf>
    <xf numFmtId="0" fontId="16" fillId="0" borderId="12" xfId="0" applyFont="1" applyBorder="1" applyAlignment="1">
      <alignment horizontal="justify" vertical="center" wrapText="1"/>
    </xf>
    <xf numFmtId="168" fontId="16" fillId="0" borderId="12" xfId="12" applyNumberFormat="1" applyFont="1" applyBorder="1"/>
    <xf numFmtId="168" fontId="9" fillId="0" borderId="0" xfId="5" applyNumberFormat="1" applyFont="1"/>
    <xf numFmtId="49" fontId="9" fillId="0" borderId="10" xfId="5" applyNumberFormat="1" applyFont="1" applyBorder="1" applyAlignment="1">
      <alignment horizontal="center"/>
    </xf>
    <xf numFmtId="168" fontId="16" fillId="0" borderId="0" xfId="12" applyNumberFormat="1" applyFont="1" applyAlignment="1">
      <alignment horizontal="right"/>
    </xf>
    <xf numFmtId="0" fontId="16" fillId="0" borderId="0" xfId="5" applyFont="1" applyAlignment="1">
      <alignment horizontal="right"/>
    </xf>
    <xf numFmtId="170" fontId="33" fillId="0" borderId="12" xfId="13" applyNumberFormat="1" applyFont="1" applyBorder="1" applyAlignment="1">
      <alignment horizontal="right" vertical="center" wrapText="1"/>
    </xf>
    <xf numFmtId="3" fontId="22" fillId="0" borderId="0" xfId="5" applyNumberFormat="1" applyFont="1"/>
    <xf numFmtId="0" fontId="9" fillId="0" borderId="0" xfId="4" applyFont="1" applyBorder="1" applyAlignment="1">
      <alignment vertical="center"/>
    </xf>
    <xf numFmtId="49" fontId="9" fillId="0" borderId="10" xfId="4" applyNumberFormat="1" applyFont="1" applyBorder="1" applyAlignment="1">
      <alignment horizontal="left" indent="1"/>
    </xf>
    <xf numFmtId="49" fontId="8" fillId="0" borderId="10" xfId="4" applyNumberFormat="1" applyFont="1" applyBorder="1" applyAlignment="1">
      <alignment horizontal="center"/>
    </xf>
    <xf numFmtId="168" fontId="9" fillId="0" borderId="10" xfId="4" quotePrefix="1" applyNumberFormat="1" applyFont="1" applyBorder="1" applyAlignment="1">
      <alignment horizontal="center"/>
    </xf>
    <xf numFmtId="0" fontId="18" fillId="0" borderId="12" xfId="0" applyFont="1" applyBorder="1" applyAlignment="1">
      <alignment horizontal="center" vertical="center"/>
    </xf>
    <xf numFmtId="0" fontId="18" fillId="0" borderId="12" xfId="0" applyFont="1" applyBorder="1" applyAlignment="1">
      <alignment horizontal="center" vertical="center" wrapText="1"/>
    </xf>
    <xf numFmtId="0" fontId="34" fillId="0" borderId="12" xfId="0" applyFont="1" applyBorder="1" applyAlignment="1">
      <alignment horizontal="center" vertical="center" wrapText="1"/>
    </xf>
    <xf numFmtId="170" fontId="18" fillId="0" borderId="12" xfId="0" applyNumberFormat="1" applyFont="1" applyBorder="1" applyAlignment="1">
      <alignment horizontal="right" vertical="center" wrapText="1"/>
    </xf>
    <xf numFmtId="170" fontId="9" fillId="0" borderId="0" xfId="0" applyNumberFormat="1" applyFont="1"/>
    <xf numFmtId="0" fontId="18" fillId="0" borderId="12" xfId="0" applyFont="1" applyBorder="1" applyAlignment="1">
      <alignment horizontal="left" vertical="center" wrapText="1"/>
    </xf>
    <xf numFmtId="0" fontId="34" fillId="0" borderId="12" xfId="0" applyFont="1" applyBorder="1" applyAlignment="1">
      <alignment horizontal="left" vertical="center" wrapText="1"/>
    </xf>
    <xf numFmtId="170" fontId="34" fillId="0" borderId="12" xfId="0" applyNumberFormat="1" applyFont="1" applyBorder="1" applyAlignment="1">
      <alignment horizontal="right" vertical="center" wrapText="1"/>
    </xf>
    <xf numFmtId="0" fontId="34" fillId="0" borderId="12" xfId="0" applyFont="1" applyFill="1" applyBorder="1" applyAlignment="1">
      <alignment horizontal="center" vertical="center" wrapText="1"/>
    </xf>
    <xf numFmtId="0" fontId="34" fillId="0" borderId="12" xfId="0" applyFont="1" applyFill="1" applyBorder="1" applyAlignment="1">
      <alignment horizontal="left" vertical="center" wrapText="1"/>
    </xf>
    <xf numFmtId="170" fontId="34" fillId="0" borderId="12" xfId="0" applyNumberFormat="1" applyFont="1" applyFill="1" applyBorder="1" applyAlignment="1">
      <alignment horizontal="right" vertical="center" wrapText="1"/>
    </xf>
    <xf numFmtId="0" fontId="9" fillId="0" borderId="0" xfId="0" applyFont="1" applyFill="1"/>
    <xf numFmtId="3" fontId="17" fillId="0" borderId="0" xfId="0" applyNumberFormat="1" applyFont="1"/>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16" fillId="0" borderId="0" xfId="0" applyFont="1" applyAlignment="1">
      <alignment horizontal="center" vertical="center"/>
    </xf>
    <xf numFmtId="0" fontId="19" fillId="0" borderId="0" xfId="5" applyFont="1" applyFill="1" applyAlignment="1">
      <alignment horizontal="center" vertical="center" wrapText="1"/>
    </xf>
    <xf numFmtId="0" fontId="8" fillId="0" borderId="12" xfId="0" applyFont="1" applyBorder="1" applyAlignment="1">
      <alignment horizontal="center" vertical="center"/>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8" xfId="4" applyFont="1" applyBorder="1" applyAlignment="1">
      <alignment horizontal="center"/>
    </xf>
    <xf numFmtId="0" fontId="8" fillId="0" borderId="19" xfId="4" applyFont="1" applyBorder="1" applyAlignment="1">
      <alignment horizontal="center"/>
    </xf>
    <xf numFmtId="0" fontId="8" fillId="0" borderId="0" xfId="4" applyFont="1" applyAlignment="1">
      <alignment horizontal="center"/>
    </xf>
    <xf numFmtId="0" fontId="11" fillId="0" borderId="0" xfId="4" applyFont="1" applyAlignment="1">
      <alignment horizontal="center"/>
    </xf>
    <xf numFmtId="0" fontId="8" fillId="0" borderId="12" xfId="4" applyFont="1" applyBorder="1" applyAlignment="1">
      <alignment horizontal="center"/>
    </xf>
    <xf numFmtId="0" fontId="8" fillId="0" borderId="0" xfId="0" applyFont="1" applyAlignment="1">
      <alignment horizontal="center"/>
    </xf>
    <xf numFmtId="0" fontId="19" fillId="0" borderId="0" xfId="0" applyFont="1" applyAlignment="1">
      <alignment horizontal="center"/>
    </xf>
    <xf numFmtId="0" fontId="8" fillId="0" borderId="12" xfId="0" applyFont="1" applyBorder="1" applyAlignment="1">
      <alignment horizontal="center"/>
    </xf>
    <xf numFmtId="0" fontId="8" fillId="0" borderId="18" xfId="0" applyFont="1" applyBorder="1" applyAlignment="1">
      <alignment horizontal="center"/>
    </xf>
    <xf numFmtId="0" fontId="8" fillId="0" borderId="2" xfId="0" applyFont="1" applyBorder="1" applyAlignment="1">
      <alignment horizontal="center"/>
    </xf>
    <xf numFmtId="0" fontId="8" fillId="0" borderId="19" xfId="0" applyFont="1" applyBorder="1" applyAlignment="1">
      <alignment horizontal="center"/>
    </xf>
    <xf numFmtId="49" fontId="16" fillId="0" borderId="0" xfId="5" applyNumberFormat="1" applyFont="1" applyAlignment="1">
      <alignment horizontal="center"/>
    </xf>
    <xf numFmtId="49" fontId="23" fillId="0" borderId="0" xfId="5" applyNumberFormat="1" applyFont="1" applyAlignment="1">
      <alignment horizontal="center"/>
    </xf>
    <xf numFmtId="49" fontId="16" fillId="0" borderId="18" xfId="5" applyNumberFormat="1" applyFont="1" applyBorder="1" applyAlignment="1">
      <alignment horizontal="center" vertical="center"/>
    </xf>
    <xf numFmtId="49" fontId="16" fillId="0" borderId="2" xfId="5" applyNumberFormat="1" applyFont="1" applyBorder="1" applyAlignment="1">
      <alignment horizontal="center" vertical="center"/>
    </xf>
    <xf numFmtId="49" fontId="16" fillId="0" borderId="19" xfId="5" applyNumberFormat="1" applyFont="1" applyBorder="1" applyAlignment="1">
      <alignment horizontal="center" vertical="center"/>
    </xf>
    <xf numFmtId="49" fontId="8" fillId="0" borderId="0" xfId="5" applyNumberFormat="1" applyFont="1" applyAlignment="1">
      <alignment horizontal="center"/>
    </xf>
    <xf numFmtId="49" fontId="11" fillId="0" borderId="0" xfId="5" applyNumberFormat="1" applyFont="1" applyAlignment="1">
      <alignment horizontal="center"/>
    </xf>
    <xf numFmtId="49" fontId="8" fillId="0" borderId="12" xfId="5" applyNumberFormat="1" applyFont="1" applyBorder="1" applyAlignment="1">
      <alignment horizontal="center"/>
    </xf>
    <xf numFmtId="0" fontId="15" fillId="0" borderId="0" xfId="13" applyFont="1" applyAlignment="1">
      <alignment horizontal="left" vertical="center" wrapText="1"/>
    </xf>
    <xf numFmtId="49" fontId="15" fillId="0" borderId="0" xfId="5" applyNumberFormat="1" applyFont="1" applyAlignment="1">
      <alignment horizontal="center"/>
    </xf>
    <xf numFmtId="49" fontId="19" fillId="0" borderId="0" xfId="5" applyNumberFormat="1" applyFont="1" applyAlignment="1">
      <alignment horizontal="center"/>
    </xf>
    <xf numFmtId="0" fontId="11" fillId="0" borderId="15" xfId="5" applyFont="1" applyBorder="1" applyAlignment="1">
      <alignment horizontal="right"/>
    </xf>
  </cellXfs>
  <cellStyles count="14">
    <cellStyle name="??_kc-elec system check list" xfId="1"/>
    <cellStyle name="Comma" xfId="12" builtinId="3"/>
    <cellStyle name="Comma 2" xfId="11"/>
    <cellStyle name="Header1" xfId="2"/>
    <cellStyle name="Header2" xfId="3"/>
    <cellStyle name="Normal" xfId="0" builtinId="0"/>
    <cellStyle name="Normal 2" xfId="4"/>
    <cellStyle name="Normal 3" xfId="5"/>
    <cellStyle name="Normal 4" xfId="9"/>
    <cellStyle name="Normal 5" xfId="10"/>
    <cellStyle name="Normal 6" xfId="13"/>
    <cellStyle name="Normal_Bao cao thu NSNN" xfId="6"/>
    <cellStyle name="Normal_Chi NSTW NSDP 2002 - PL" xfId="7"/>
    <cellStyle name="Normal_Mau giao thu (Bo)"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I33"/>
  <sheetViews>
    <sheetView zoomScaleNormal="100" workbookViewId="0">
      <selection activeCell="H5" sqref="H5"/>
    </sheetView>
  </sheetViews>
  <sheetFormatPr defaultColWidth="9" defaultRowHeight="16.8"/>
  <cols>
    <col min="1" max="1" width="39" style="35" customWidth="1"/>
    <col min="2" max="2" width="20.19921875" style="35" customWidth="1"/>
    <col min="3" max="3" width="8.5" style="35" customWidth="1"/>
    <col min="4" max="4" width="17.5" style="35" customWidth="1"/>
    <col min="5" max="5" width="34" style="35" customWidth="1"/>
    <col min="6" max="6" width="17.59765625" style="170" customWidth="1"/>
    <col min="7" max="7" width="7.5" style="35" customWidth="1"/>
    <col min="8" max="8" width="17.3984375" style="170" customWidth="1"/>
    <col min="9" max="9" width="17.8984375" style="35" bestFit="1" customWidth="1"/>
    <col min="10" max="16384" width="9" style="35"/>
  </cols>
  <sheetData>
    <row r="1" spans="1:9">
      <c r="A1" s="34" t="s">
        <v>592</v>
      </c>
      <c r="H1" s="208" t="s">
        <v>159</v>
      </c>
    </row>
    <row r="2" spans="1:9">
      <c r="H2" s="165"/>
    </row>
    <row r="3" spans="1:9" ht="21.75" customHeight="1">
      <c r="A3" s="231" t="s">
        <v>590</v>
      </c>
      <c r="B3" s="231"/>
      <c r="C3" s="231"/>
      <c r="D3" s="231"/>
      <c r="E3" s="231"/>
      <c r="F3" s="231"/>
      <c r="G3" s="231"/>
      <c r="H3" s="231"/>
    </row>
    <row r="4" spans="1:9" ht="16.5" customHeight="1">
      <c r="A4" s="232" t="s">
        <v>633</v>
      </c>
      <c r="B4" s="232"/>
      <c r="C4" s="232"/>
      <c r="D4" s="232"/>
      <c r="E4" s="232"/>
      <c r="F4" s="232"/>
      <c r="G4" s="232"/>
      <c r="H4" s="232"/>
    </row>
    <row r="5" spans="1:9" ht="21" customHeight="1">
      <c r="A5" s="31"/>
      <c r="B5" s="31"/>
      <c r="C5" s="31"/>
      <c r="D5" s="31"/>
      <c r="E5" s="31"/>
      <c r="F5" s="167"/>
      <c r="G5" s="31"/>
      <c r="H5" s="166" t="s">
        <v>635</v>
      </c>
    </row>
    <row r="6" spans="1:9" ht="8.25" customHeight="1">
      <c r="A6" s="32"/>
      <c r="B6" s="31"/>
      <c r="C6" s="31"/>
      <c r="D6" s="31"/>
      <c r="E6" s="31"/>
      <c r="F6" s="167"/>
      <c r="G6" s="31"/>
      <c r="H6" s="167"/>
    </row>
    <row r="7" spans="1:9" ht="25.5" customHeight="1">
      <c r="A7" s="233" t="s">
        <v>171</v>
      </c>
      <c r="B7" s="229" t="s">
        <v>584</v>
      </c>
      <c r="C7" s="234" t="s">
        <v>585</v>
      </c>
      <c r="D7" s="229" t="s">
        <v>586</v>
      </c>
      <c r="E7" s="233" t="s">
        <v>172</v>
      </c>
      <c r="F7" s="229" t="s">
        <v>589</v>
      </c>
      <c r="G7" s="234" t="s">
        <v>587</v>
      </c>
      <c r="H7" s="234" t="s">
        <v>588</v>
      </c>
    </row>
    <row r="8" spans="1:9" ht="25.5" customHeight="1">
      <c r="A8" s="233"/>
      <c r="B8" s="230"/>
      <c r="C8" s="235"/>
      <c r="D8" s="230"/>
      <c r="E8" s="233"/>
      <c r="F8" s="230" t="s">
        <v>173</v>
      </c>
      <c r="G8" s="235" t="s">
        <v>174</v>
      </c>
      <c r="H8" s="235" t="s">
        <v>175</v>
      </c>
    </row>
    <row r="9" spans="1:9" s="40" customFormat="1" ht="25.5" customHeight="1">
      <c r="A9" s="39">
        <v>1</v>
      </c>
      <c r="B9" s="39">
        <v>2</v>
      </c>
      <c r="C9" s="39">
        <v>4</v>
      </c>
      <c r="D9" s="39">
        <v>5</v>
      </c>
      <c r="E9" s="39">
        <v>6</v>
      </c>
      <c r="F9" s="168">
        <v>7</v>
      </c>
      <c r="G9" s="39">
        <v>8</v>
      </c>
      <c r="H9" s="168">
        <v>9</v>
      </c>
    </row>
    <row r="10" spans="1:9" s="192" customFormat="1" ht="23.25" customHeight="1">
      <c r="A10" s="131" t="s">
        <v>176</v>
      </c>
      <c r="B10" s="156">
        <f>B11+B23</f>
        <v>385268945173</v>
      </c>
      <c r="C10" s="156">
        <f t="shared" ref="C10:D10" si="0">C11+C23</f>
        <v>0</v>
      </c>
      <c r="D10" s="156">
        <f t="shared" si="0"/>
        <v>385268945173</v>
      </c>
      <c r="E10" s="131" t="s">
        <v>177</v>
      </c>
      <c r="F10" s="169">
        <f>F11+F23</f>
        <v>385268945173</v>
      </c>
      <c r="G10" s="156">
        <f t="shared" ref="G10:H10" si="1">G11+G23</f>
        <v>0</v>
      </c>
      <c r="H10" s="169">
        <f t="shared" si="1"/>
        <v>385268945173</v>
      </c>
    </row>
    <row r="11" spans="1:9" s="36" customFormat="1" ht="21" customHeight="1">
      <c r="A11" s="193" t="s">
        <v>181</v>
      </c>
      <c r="B11" s="194">
        <f>C11+D11</f>
        <v>385268945173</v>
      </c>
      <c r="C11" s="194">
        <f t="shared" ref="C11" si="2">C12+C13+C14+C15+C16+C17+C18</f>
        <v>0</v>
      </c>
      <c r="D11" s="194">
        <f>D12+D13+D14+D15+D16+D17+D18</f>
        <v>385268945173</v>
      </c>
      <c r="E11" s="193" t="s">
        <v>189</v>
      </c>
      <c r="F11" s="195">
        <f>F12+F13+F14+F15+F16+F17+F18+F19+F20+F21</f>
        <v>385268945173</v>
      </c>
      <c r="G11" s="194">
        <f t="shared" ref="G11:H11" si="3">G12+G13+G14+G15+G16+G17+G18+G19+G20+G21</f>
        <v>0</v>
      </c>
      <c r="H11" s="195">
        <f t="shared" si="3"/>
        <v>385268945173</v>
      </c>
      <c r="I11" s="172"/>
    </row>
    <row r="12" spans="1:9">
      <c r="A12" s="196" t="s">
        <v>182</v>
      </c>
      <c r="B12" s="195">
        <f>C12+D12</f>
        <v>7002786405</v>
      </c>
      <c r="C12" s="195"/>
      <c r="D12" s="195">
        <f>292307611+6259300000+14288794+436890000</f>
        <v>7002786405</v>
      </c>
      <c r="E12" s="196" t="s">
        <v>190</v>
      </c>
      <c r="F12" s="195">
        <f>G12+H12</f>
        <v>171396381569</v>
      </c>
      <c r="G12" s="196"/>
      <c r="H12" s="195">
        <v>171396381569</v>
      </c>
    </row>
    <row r="13" spans="1:9" ht="33.6">
      <c r="A13" s="197" t="s">
        <v>236</v>
      </c>
      <c r="B13" s="194">
        <f>C13+D13</f>
        <v>151636771993</v>
      </c>
      <c r="C13" s="195">
        <v>0</v>
      </c>
      <c r="D13" s="194">
        <f>151582491398+54280595</f>
        <v>151636771993</v>
      </c>
      <c r="E13" s="196" t="s">
        <v>234</v>
      </c>
      <c r="F13" s="195">
        <f t="shared" ref="F13:F20" si="4">G13+H13</f>
        <v>0</v>
      </c>
      <c r="G13" s="196"/>
      <c r="H13" s="195"/>
      <c r="I13" s="210"/>
    </row>
    <row r="14" spans="1:9">
      <c r="A14" s="196" t="s">
        <v>183</v>
      </c>
      <c r="B14" s="196"/>
      <c r="C14" s="196"/>
      <c r="D14" s="196"/>
      <c r="E14" s="196" t="s">
        <v>191</v>
      </c>
      <c r="F14" s="195">
        <f t="shared" si="4"/>
        <v>137981699363</v>
      </c>
      <c r="G14" s="196"/>
      <c r="H14" s="195">
        <v>137981699363</v>
      </c>
    </row>
    <row r="15" spans="1:9">
      <c r="A15" s="196" t="s">
        <v>184</v>
      </c>
      <c r="B15" s="194">
        <f>D15</f>
        <v>13102200</v>
      </c>
      <c r="C15" s="196"/>
      <c r="D15" s="195">
        <v>13102200</v>
      </c>
      <c r="E15" s="196" t="s">
        <v>258</v>
      </c>
      <c r="F15" s="195">
        <f t="shared" si="4"/>
        <v>0</v>
      </c>
      <c r="G15" s="196"/>
      <c r="H15" s="195"/>
      <c r="I15" s="157"/>
    </row>
    <row r="16" spans="1:9">
      <c r="A16" s="196" t="s">
        <v>185</v>
      </c>
      <c r="B16" s="195">
        <f>D16</f>
        <v>29710559575</v>
      </c>
      <c r="C16" s="195"/>
      <c r="D16" s="195">
        <v>29710559575</v>
      </c>
      <c r="E16" s="196" t="s">
        <v>259</v>
      </c>
      <c r="F16" s="195">
        <f t="shared" si="4"/>
        <v>0</v>
      </c>
      <c r="G16" s="196"/>
      <c r="H16" s="195"/>
    </row>
    <row r="17" spans="1:9">
      <c r="A17" s="196" t="s">
        <v>186</v>
      </c>
      <c r="B17" s="196"/>
      <c r="C17" s="196"/>
      <c r="D17" s="196"/>
      <c r="E17" s="196" t="s">
        <v>260</v>
      </c>
      <c r="F17" s="195">
        <f t="shared" si="4"/>
        <v>0</v>
      </c>
      <c r="G17" s="196"/>
      <c r="H17" s="195"/>
      <c r="I17" s="157"/>
    </row>
    <row r="18" spans="1:9">
      <c r="A18" s="196" t="s">
        <v>187</v>
      </c>
      <c r="B18" s="195">
        <f>SUM(B19:B20)</f>
        <v>196905725000</v>
      </c>
      <c r="C18" s="195">
        <f t="shared" ref="C18:D18" si="5">SUM(C19:C20)</f>
        <v>0</v>
      </c>
      <c r="D18" s="195">
        <f t="shared" si="5"/>
        <v>196905725000</v>
      </c>
      <c r="E18" s="196" t="s">
        <v>261</v>
      </c>
      <c r="F18" s="195">
        <f t="shared" si="4"/>
        <v>0</v>
      </c>
      <c r="G18" s="195"/>
      <c r="H18" s="195"/>
    </row>
    <row r="19" spans="1:9" ht="14.25" customHeight="1">
      <c r="A19" s="196" t="s">
        <v>230</v>
      </c>
      <c r="B19" s="195">
        <v>116077000000</v>
      </c>
      <c r="C19" s="195"/>
      <c r="D19" s="195">
        <f>B19</f>
        <v>116077000000</v>
      </c>
      <c r="E19" s="196" t="s">
        <v>262</v>
      </c>
      <c r="F19" s="195">
        <f t="shared" si="4"/>
        <v>75762545541</v>
      </c>
      <c r="G19" s="196"/>
      <c r="H19" s="195">
        <v>75762545541</v>
      </c>
      <c r="I19" s="155"/>
    </row>
    <row r="20" spans="1:9" ht="67.2">
      <c r="A20" s="198" t="s">
        <v>231</v>
      </c>
      <c r="B20" s="195">
        <f>D20</f>
        <v>80828725000</v>
      </c>
      <c r="C20" s="199">
        <v>0</v>
      </c>
      <c r="D20" s="200">
        <v>80828725000</v>
      </c>
      <c r="E20" s="201" t="s">
        <v>264</v>
      </c>
      <c r="F20" s="195">
        <f t="shared" si="4"/>
        <v>0</v>
      </c>
      <c r="G20" s="196"/>
      <c r="H20" s="195"/>
      <c r="I20" s="157"/>
    </row>
    <row r="21" spans="1:9" ht="19.5" customHeight="1">
      <c r="A21" s="202" t="s">
        <v>188</v>
      </c>
      <c r="B21" s="203"/>
      <c r="C21" s="203"/>
      <c r="D21" s="194">
        <f>D10-H10</f>
        <v>0</v>
      </c>
      <c r="E21" s="196" t="s">
        <v>290</v>
      </c>
      <c r="F21" s="195">
        <f>H21</f>
        <v>128318700</v>
      </c>
      <c r="G21" s="196"/>
      <c r="H21" s="195">
        <v>128318700</v>
      </c>
      <c r="I21" s="164"/>
    </row>
    <row r="22" spans="1:9" ht="19.8">
      <c r="A22" s="202" t="s">
        <v>232</v>
      </c>
      <c r="B22" s="203"/>
      <c r="C22" s="203"/>
      <c r="D22" s="196"/>
      <c r="E22" s="196"/>
      <c r="F22" s="195"/>
      <c r="G22" s="196"/>
      <c r="H22" s="195"/>
    </row>
    <row r="23" spans="1:9" ht="36.6">
      <c r="A23" s="204" t="s">
        <v>233</v>
      </c>
      <c r="B23" s="193"/>
      <c r="C23" s="193"/>
      <c r="D23" s="196"/>
      <c r="E23" s="204" t="s">
        <v>229</v>
      </c>
      <c r="F23" s="205"/>
      <c r="G23" s="193"/>
      <c r="H23" s="195"/>
    </row>
    <row r="24" spans="1:9" ht="9" customHeight="1">
      <c r="A24" s="38"/>
    </row>
    <row r="25" spans="1:9">
      <c r="A25" s="38"/>
      <c r="B25" s="38"/>
      <c r="C25" s="38"/>
      <c r="D25" s="38"/>
      <c r="E25" s="38"/>
      <c r="F25" s="171"/>
      <c r="G25" s="38"/>
    </row>
    <row r="27" spans="1:9">
      <c r="D27" s="170"/>
    </row>
    <row r="28" spans="1:9" ht="18">
      <c r="D28" s="228"/>
    </row>
    <row r="29" spans="1:9">
      <c r="D29" s="170"/>
    </row>
    <row r="30" spans="1:9" ht="18">
      <c r="D30" s="228"/>
    </row>
    <row r="31" spans="1:9">
      <c r="D31" s="170"/>
    </row>
    <row r="32" spans="1:9">
      <c r="D32" s="170"/>
    </row>
    <row r="33" spans="4:4">
      <c r="D33" s="170"/>
    </row>
  </sheetData>
  <mergeCells count="10">
    <mergeCell ref="F7:F8"/>
    <mergeCell ref="A3:H3"/>
    <mergeCell ref="A4:H4"/>
    <mergeCell ref="A7:A8"/>
    <mergeCell ref="E7:E8"/>
    <mergeCell ref="B7:B8"/>
    <mergeCell ref="C7:C8"/>
    <mergeCell ref="D7:D8"/>
    <mergeCell ref="G7:G8"/>
    <mergeCell ref="H7:H8"/>
  </mergeCells>
  <phoneticPr fontId="0" type="noConversion"/>
  <printOptions horizontalCentered="1"/>
  <pageMargins left="0.47244094488188981" right="0.35433070866141736" top="0.43307086614173229" bottom="0.23622047244094491" header="0.31496062992125984" footer="0.3937007874015748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25"/>
  <sheetViews>
    <sheetView topLeftCell="C1" zoomScale="85" zoomScaleNormal="85" workbookViewId="0">
      <selection activeCell="K4" sqref="K4"/>
    </sheetView>
  </sheetViews>
  <sheetFormatPr defaultColWidth="9" defaultRowHeight="15.6"/>
  <cols>
    <col min="1" max="1" width="4.59765625" style="41" customWidth="1"/>
    <col min="2" max="2" width="55.69921875" style="41" customWidth="1"/>
    <col min="3" max="3" width="18.8984375" style="41" customWidth="1"/>
    <col min="4" max="4" width="20.59765625" style="41" customWidth="1"/>
    <col min="5" max="5" width="19.69921875" style="41" customWidth="1"/>
    <col min="6" max="6" width="16" style="41" customWidth="1"/>
    <col min="7" max="8" width="18.8984375" style="41" customWidth="1"/>
    <col min="9" max="9" width="19.19921875" style="41" customWidth="1"/>
    <col min="10" max="11" width="16" style="41" customWidth="1"/>
    <col min="12" max="12" width="10.8984375" style="41" bestFit="1" customWidth="1"/>
    <col min="13" max="16384" width="9" style="41"/>
  </cols>
  <sheetData>
    <row r="1" spans="1:12" ht="16.8">
      <c r="A1" s="34" t="s">
        <v>592</v>
      </c>
      <c r="K1" s="145" t="s">
        <v>160</v>
      </c>
    </row>
    <row r="2" spans="1:12">
      <c r="A2" s="238" t="s">
        <v>289</v>
      </c>
      <c r="B2" s="238"/>
      <c r="C2" s="238"/>
      <c r="D2" s="238"/>
      <c r="E2" s="238"/>
      <c r="F2" s="238"/>
      <c r="G2" s="238"/>
      <c r="H2" s="238"/>
      <c r="I2" s="238"/>
      <c r="J2" s="238"/>
      <c r="K2" s="238"/>
    </row>
    <row r="3" spans="1:12">
      <c r="A3" s="239" t="str">
        <f>'60'!A4:H4</f>
        <v>(Kèm theo NQ số       /NQ-HĐND ngày 25/3/2026 của HĐND xã Hoằng Phú)</v>
      </c>
      <c r="B3" s="239"/>
      <c r="C3" s="239"/>
      <c r="D3" s="239"/>
      <c r="E3" s="239"/>
      <c r="F3" s="239"/>
      <c r="G3" s="239"/>
      <c r="H3" s="239"/>
      <c r="I3" s="239"/>
      <c r="J3" s="239"/>
      <c r="K3" s="239"/>
    </row>
    <row r="4" spans="1:12" s="48" customFormat="1">
      <c r="C4" s="212"/>
      <c r="D4" s="212"/>
      <c r="I4" s="49"/>
      <c r="J4" s="212"/>
      <c r="K4" s="49" t="s">
        <v>635</v>
      </c>
    </row>
    <row r="5" spans="1:12">
      <c r="A5" s="47"/>
      <c r="B5" s="47"/>
      <c r="C5" s="240" t="s">
        <v>192</v>
      </c>
      <c r="D5" s="240"/>
      <c r="E5" s="47"/>
      <c r="F5" s="240" t="s">
        <v>193</v>
      </c>
      <c r="G5" s="240"/>
      <c r="H5" s="240"/>
      <c r="I5" s="240"/>
      <c r="J5" s="240" t="s">
        <v>194</v>
      </c>
      <c r="K5" s="240"/>
    </row>
    <row r="6" spans="1:12">
      <c r="A6" s="132"/>
      <c r="B6" s="132" t="s">
        <v>165</v>
      </c>
      <c r="C6" s="132" t="s">
        <v>197</v>
      </c>
      <c r="D6" s="132" t="s">
        <v>195</v>
      </c>
      <c r="E6" s="132" t="s">
        <v>201</v>
      </c>
      <c r="F6" s="47" t="s">
        <v>3</v>
      </c>
      <c r="G6" s="47" t="s">
        <v>203</v>
      </c>
      <c r="H6" s="236" t="s">
        <v>237</v>
      </c>
      <c r="I6" s="237"/>
      <c r="J6" s="132" t="s">
        <v>197</v>
      </c>
      <c r="K6" s="47" t="s">
        <v>195</v>
      </c>
    </row>
    <row r="7" spans="1:12">
      <c r="A7" s="132"/>
      <c r="B7" s="132"/>
      <c r="C7" s="132" t="s">
        <v>198</v>
      </c>
      <c r="D7" s="132" t="s">
        <v>199</v>
      </c>
      <c r="E7" s="132" t="s">
        <v>202</v>
      </c>
      <c r="F7" s="132" t="s">
        <v>21</v>
      </c>
      <c r="G7" s="132" t="s">
        <v>210</v>
      </c>
      <c r="H7" s="132" t="s">
        <v>3</v>
      </c>
      <c r="I7" s="132" t="s">
        <v>3</v>
      </c>
      <c r="J7" s="132" t="s">
        <v>198</v>
      </c>
      <c r="K7" s="132" t="s">
        <v>199</v>
      </c>
    </row>
    <row r="8" spans="1:12">
      <c r="A8" s="133"/>
      <c r="B8" s="133"/>
      <c r="C8" s="133" t="s">
        <v>20</v>
      </c>
      <c r="D8" s="133" t="s">
        <v>200</v>
      </c>
      <c r="E8" s="133"/>
      <c r="F8" s="133"/>
      <c r="G8" s="133"/>
      <c r="H8" s="133" t="s">
        <v>174</v>
      </c>
      <c r="I8" s="133" t="s">
        <v>238</v>
      </c>
      <c r="J8" s="133" t="s">
        <v>20</v>
      </c>
      <c r="K8" s="133" t="s">
        <v>200</v>
      </c>
    </row>
    <row r="9" spans="1:12" s="46" customFormat="1">
      <c r="A9" s="134" t="s">
        <v>1</v>
      </c>
      <c r="B9" s="134" t="s">
        <v>2</v>
      </c>
      <c r="C9" s="135">
        <v>1</v>
      </c>
      <c r="D9" s="135">
        <v>2</v>
      </c>
      <c r="E9" s="135" t="s">
        <v>249</v>
      </c>
      <c r="F9" s="135">
        <v>4</v>
      </c>
      <c r="G9" s="136" t="s">
        <v>250</v>
      </c>
      <c r="H9" s="135">
        <v>6</v>
      </c>
      <c r="I9" s="135">
        <v>7</v>
      </c>
      <c r="J9" s="135" t="s">
        <v>251</v>
      </c>
      <c r="K9" s="135" t="s">
        <v>252</v>
      </c>
    </row>
    <row r="10" spans="1:12">
      <c r="A10" s="213"/>
      <c r="B10" s="214" t="s">
        <v>22</v>
      </c>
      <c r="C10" s="215">
        <f>C11+C110+C117+C124+C125</f>
        <v>480138000000</v>
      </c>
      <c r="D10" s="215">
        <f t="shared" ref="D10:K10" si="0">D11+D110+D117+D124+D125</f>
        <v>480138000000</v>
      </c>
      <c r="E10" s="138">
        <f>F10+G10</f>
        <v>829654209443</v>
      </c>
      <c r="F10" s="215">
        <f t="shared" si="0"/>
        <v>419601389</v>
      </c>
      <c r="G10" s="138">
        <f t="shared" ref="G10:G75" si="1">H10+I10</f>
        <v>829234608054</v>
      </c>
      <c r="H10" s="215">
        <f>H11+H110+H117+H124+H125</f>
        <v>443965662881</v>
      </c>
      <c r="I10" s="215">
        <f>I11+I110+I117+I124+I125</f>
        <v>385268945173</v>
      </c>
      <c r="J10" s="215">
        <f>J11+J110+J117+J124+J125</f>
        <v>125.59406309602656</v>
      </c>
      <c r="K10" s="215">
        <f t="shared" si="0"/>
        <v>125.59406309602656</v>
      </c>
      <c r="L10" s="139"/>
    </row>
    <row r="11" spans="1:12">
      <c r="A11" s="42" t="s">
        <v>1</v>
      </c>
      <c r="B11" s="11" t="s">
        <v>23</v>
      </c>
      <c r="C11" s="138">
        <f>C12+C20+C26+C40+C46+C47+C48+C49+C50+C53+C59+C62+C65+C68+C71+C72+C74+C77+C78+C79+C80+C91+C100+C101+C104</f>
        <v>480138000000</v>
      </c>
      <c r="D11" s="138">
        <f t="shared" ref="D11" si="2">D12+D20+D26+D40+D46+D47+D48+D49+D50+D53+D59+D62+D65+D68+D71+D72+D74+D77+D78+D79</f>
        <v>480138000000</v>
      </c>
      <c r="E11" s="137">
        <f>F11+G11</f>
        <v>603024822668</v>
      </c>
      <c r="F11" s="138">
        <f>F12+F20+F26+F40+F46+F47+F48+F49+F50+F53+F59+F62+F65+F68+F71+F72+F74+F77+F78+F79</f>
        <v>419601389</v>
      </c>
      <c r="G11" s="138">
        <f t="shared" si="1"/>
        <v>602605221279</v>
      </c>
      <c r="H11" s="138">
        <f>H12+H20+H26+H40+H46+H47+H48+H49+H50+H53+H59+H62+H65+H68+H71+H72+H74+H77+H78+H79+H101</f>
        <v>443965662881</v>
      </c>
      <c r="I11" s="138">
        <f>I12+I20+I26+I40+I46+I47+I48+I49+I50+I53+I59+I62+I65+I68+I71+I72+I74+I77+I78+I79+I101</f>
        <v>158639558398</v>
      </c>
      <c r="J11" s="140">
        <f>E11/C11%</f>
        <v>125.59406309602656</v>
      </c>
      <c r="K11" s="140">
        <f>E11/D11%</f>
        <v>125.59406309602656</v>
      </c>
    </row>
    <row r="12" spans="1:12">
      <c r="A12" s="94" t="s">
        <v>24</v>
      </c>
      <c r="B12" s="12" t="s">
        <v>25</v>
      </c>
      <c r="C12" s="141"/>
      <c r="D12" s="141"/>
      <c r="E12" s="137">
        <f>F12+G12</f>
        <v>0</v>
      </c>
      <c r="F12" s="141"/>
      <c r="G12" s="138">
        <f t="shared" si="1"/>
        <v>0</v>
      </c>
      <c r="H12" s="141"/>
      <c r="I12" s="141"/>
      <c r="J12" s="141"/>
      <c r="K12" s="141"/>
    </row>
    <row r="13" spans="1:12">
      <c r="A13" s="100"/>
      <c r="B13" s="13" t="s">
        <v>26</v>
      </c>
      <c r="C13" s="142"/>
      <c r="D13" s="142"/>
      <c r="E13" s="137">
        <f>F13+G13</f>
        <v>0</v>
      </c>
      <c r="F13" s="43"/>
      <c r="G13" s="143">
        <f t="shared" si="1"/>
        <v>0</v>
      </c>
      <c r="H13" s="43"/>
      <c r="I13" s="43"/>
      <c r="J13" s="43"/>
      <c r="K13" s="43"/>
    </row>
    <row r="14" spans="1:12" ht="16.2">
      <c r="A14" s="101"/>
      <c r="B14" s="14" t="s">
        <v>280</v>
      </c>
      <c r="C14" s="142"/>
      <c r="D14" s="142"/>
      <c r="E14" s="141">
        <f t="shared" ref="E14:E77" si="3">F14+G14</f>
        <v>0</v>
      </c>
      <c r="F14" s="43"/>
      <c r="G14" s="143">
        <f t="shared" si="1"/>
        <v>0</v>
      </c>
      <c r="H14" s="43"/>
      <c r="I14" s="43"/>
      <c r="J14" s="43"/>
      <c r="K14" s="43"/>
    </row>
    <row r="15" spans="1:12">
      <c r="A15" s="95"/>
      <c r="B15" s="13" t="s">
        <v>27</v>
      </c>
      <c r="C15" s="44"/>
      <c r="D15" s="44"/>
      <c r="E15" s="141">
        <f t="shared" si="3"/>
        <v>0</v>
      </c>
      <c r="F15" s="44"/>
      <c r="G15" s="143">
        <f t="shared" si="1"/>
        <v>0</v>
      </c>
      <c r="H15" s="44"/>
      <c r="I15" s="44"/>
      <c r="J15" s="44"/>
      <c r="K15" s="44"/>
    </row>
    <row r="16" spans="1:12">
      <c r="A16" s="102"/>
      <c r="B16" s="15" t="s">
        <v>28</v>
      </c>
      <c r="C16" s="44"/>
      <c r="D16" s="44"/>
      <c r="E16" s="141">
        <f t="shared" si="3"/>
        <v>0</v>
      </c>
      <c r="F16" s="44"/>
      <c r="G16" s="143">
        <f t="shared" si="1"/>
        <v>0</v>
      </c>
      <c r="H16" s="44"/>
      <c r="I16" s="44"/>
      <c r="J16" s="44"/>
      <c r="K16" s="44"/>
    </row>
    <row r="17" spans="1:11" ht="31.2">
      <c r="A17" s="95"/>
      <c r="B17" s="14" t="s">
        <v>29</v>
      </c>
      <c r="C17" s="44"/>
      <c r="D17" s="44"/>
      <c r="E17" s="141">
        <f t="shared" si="3"/>
        <v>0</v>
      </c>
      <c r="F17" s="44"/>
      <c r="G17" s="143">
        <f t="shared" si="1"/>
        <v>0</v>
      </c>
      <c r="H17" s="44"/>
      <c r="I17" s="44"/>
      <c r="J17" s="44"/>
      <c r="K17" s="44"/>
    </row>
    <row r="18" spans="1:11">
      <c r="A18" s="95"/>
      <c r="B18" s="13" t="s">
        <v>30</v>
      </c>
      <c r="C18" s="44"/>
      <c r="D18" s="44"/>
      <c r="E18" s="141">
        <f t="shared" si="3"/>
        <v>0</v>
      </c>
      <c r="F18" s="44"/>
      <c r="G18" s="143">
        <f t="shared" si="1"/>
        <v>0</v>
      </c>
      <c r="H18" s="44"/>
      <c r="I18" s="44"/>
      <c r="J18" s="44"/>
      <c r="K18" s="44"/>
    </row>
    <row r="19" spans="1:11">
      <c r="A19" s="95"/>
      <c r="B19" s="14" t="s">
        <v>31</v>
      </c>
      <c r="C19" s="44"/>
      <c r="D19" s="44"/>
      <c r="E19" s="141">
        <f t="shared" si="3"/>
        <v>0</v>
      </c>
      <c r="F19" s="44"/>
      <c r="G19" s="143">
        <f t="shared" si="1"/>
        <v>0</v>
      </c>
      <c r="H19" s="44"/>
      <c r="I19" s="44"/>
      <c r="J19" s="44"/>
      <c r="K19" s="44"/>
    </row>
    <row r="20" spans="1:11">
      <c r="A20" s="94" t="s">
        <v>32</v>
      </c>
      <c r="B20" s="12" t="s">
        <v>33</v>
      </c>
      <c r="C20" s="44">
        <f>SUM(C21:C23)</f>
        <v>0</v>
      </c>
      <c r="D20" s="44">
        <f t="shared" ref="D20" si="4">SUM(D21:D23)</f>
        <v>0</v>
      </c>
      <c r="E20" s="144">
        <f>SUM(E21:E25)</f>
        <v>23987538</v>
      </c>
      <c r="F20" s="144">
        <f t="shared" ref="F20:I20" si="5">SUM(F21:F25)</f>
        <v>0</v>
      </c>
      <c r="G20" s="144">
        <f t="shared" si="5"/>
        <v>23987538</v>
      </c>
      <c r="H20" s="144">
        <f t="shared" si="5"/>
        <v>23987538</v>
      </c>
      <c r="I20" s="144">
        <f t="shared" si="5"/>
        <v>0</v>
      </c>
      <c r="J20" s="140"/>
      <c r="K20" s="140"/>
    </row>
    <row r="21" spans="1:11">
      <c r="A21" s="95"/>
      <c r="B21" s="13" t="s">
        <v>26</v>
      </c>
      <c r="C21" s="44"/>
      <c r="D21" s="44"/>
      <c r="E21" s="137">
        <f t="shared" si="3"/>
        <v>0</v>
      </c>
      <c r="F21" s="144"/>
      <c r="G21" s="138">
        <f t="shared" si="1"/>
        <v>0</v>
      </c>
      <c r="H21" s="144"/>
      <c r="I21" s="144"/>
      <c r="J21" s="44"/>
      <c r="K21" s="44"/>
    </row>
    <row r="22" spans="1:11">
      <c r="A22" s="95"/>
      <c r="B22" s="13" t="s">
        <v>27</v>
      </c>
      <c r="C22" s="44"/>
      <c r="D22" s="44"/>
      <c r="E22" s="137">
        <f t="shared" si="3"/>
        <v>0</v>
      </c>
      <c r="F22" s="144"/>
      <c r="G22" s="138">
        <f t="shared" si="1"/>
        <v>0</v>
      </c>
      <c r="H22" s="144"/>
      <c r="I22" s="144"/>
      <c r="J22" s="44"/>
      <c r="K22" s="44"/>
    </row>
    <row r="23" spans="1:11">
      <c r="A23" s="95"/>
      <c r="B23" s="15" t="s">
        <v>28</v>
      </c>
      <c r="C23" s="44"/>
      <c r="D23" s="44"/>
      <c r="E23" s="137">
        <f t="shared" si="3"/>
        <v>0</v>
      </c>
      <c r="F23" s="144"/>
      <c r="G23" s="138">
        <f t="shared" si="1"/>
        <v>0</v>
      </c>
      <c r="H23" s="144"/>
      <c r="I23" s="144"/>
      <c r="J23" s="44"/>
      <c r="K23" s="44"/>
    </row>
    <row r="24" spans="1:11" ht="31.2">
      <c r="A24" s="95"/>
      <c r="B24" s="14" t="s">
        <v>29</v>
      </c>
      <c r="C24" s="44"/>
      <c r="D24" s="44"/>
      <c r="E24" s="137">
        <f t="shared" si="3"/>
        <v>0</v>
      </c>
      <c r="F24" s="144"/>
      <c r="G24" s="138">
        <f t="shared" si="1"/>
        <v>0</v>
      </c>
      <c r="H24" s="144"/>
      <c r="I24" s="144"/>
      <c r="J24" s="44"/>
      <c r="K24" s="44"/>
    </row>
    <row r="25" spans="1:11">
      <c r="A25" s="95"/>
      <c r="B25" s="13" t="s">
        <v>30</v>
      </c>
      <c r="C25" s="44"/>
      <c r="D25" s="44"/>
      <c r="E25" s="137">
        <f t="shared" si="3"/>
        <v>23987538</v>
      </c>
      <c r="F25" s="144"/>
      <c r="G25" s="138">
        <f t="shared" si="1"/>
        <v>23987538</v>
      </c>
      <c r="H25" s="144">
        <v>23987538</v>
      </c>
      <c r="I25" s="144"/>
      <c r="J25" s="44"/>
      <c r="K25" s="44"/>
    </row>
    <row r="26" spans="1:11">
      <c r="A26" s="94" t="s">
        <v>34</v>
      </c>
      <c r="B26" s="12" t="s">
        <v>35</v>
      </c>
      <c r="C26" s="44"/>
      <c r="D26" s="44"/>
      <c r="E26" s="137">
        <f t="shared" si="3"/>
        <v>0</v>
      </c>
      <c r="F26" s="144"/>
      <c r="G26" s="138">
        <f t="shared" si="1"/>
        <v>0</v>
      </c>
      <c r="H26" s="144"/>
      <c r="I26" s="144"/>
      <c r="J26" s="44"/>
      <c r="K26" s="44"/>
    </row>
    <row r="27" spans="1:11">
      <c r="A27" s="103" t="s">
        <v>265</v>
      </c>
      <c r="B27" s="13" t="s">
        <v>281</v>
      </c>
      <c r="C27" s="44"/>
      <c r="D27" s="44"/>
      <c r="E27" s="141">
        <f t="shared" si="3"/>
        <v>0</v>
      </c>
      <c r="F27" s="44"/>
      <c r="G27" s="143">
        <f t="shared" si="1"/>
        <v>0</v>
      </c>
      <c r="H27" s="44"/>
      <c r="I27" s="44"/>
      <c r="J27" s="44"/>
      <c r="K27" s="44"/>
    </row>
    <row r="28" spans="1:11">
      <c r="A28" s="94"/>
      <c r="B28" s="13" t="s">
        <v>282</v>
      </c>
      <c r="C28" s="44"/>
      <c r="D28" s="44"/>
      <c r="E28" s="141">
        <f t="shared" si="3"/>
        <v>0</v>
      </c>
      <c r="F28" s="44"/>
      <c r="G28" s="143">
        <f t="shared" si="1"/>
        <v>0</v>
      </c>
      <c r="H28" s="44"/>
      <c r="I28" s="44"/>
      <c r="J28" s="44"/>
      <c r="K28" s="44"/>
    </row>
    <row r="29" spans="1:11">
      <c r="A29" s="94"/>
      <c r="B29" s="13" t="s">
        <v>283</v>
      </c>
      <c r="C29" s="44"/>
      <c r="D29" s="44"/>
      <c r="E29" s="141">
        <f t="shared" si="3"/>
        <v>0</v>
      </c>
      <c r="F29" s="44"/>
      <c r="G29" s="143">
        <f t="shared" si="1"/>
        <v>0</v>
      </c>
      <c r="H29" s="44"/>
      <c r="I29" s="44"/>
      <c r="J29" s="44"/>
      <c r="K29" s="44"/>
    </row>
    <row r="30" spans="1:11">
      <c r="A30" s="103" t="s">
        <v>266</v>
      </c>
      <c r="B30" s="13" t="s">
        <v>253</v>
      </c>
      <c r="C30" s="44"/>
      <c r="D30" s="44"/>
      <c r="E30" s="141">
        <f t="shared" si="3"/>
        <v>0</v>
      </c>
      <c r="F30" s="44"/>
      <c r="G30" s="143">
        <f t="shared" si="1"/>
        <v>0</v>
      </c>
      <c r="H30" s="44"/>
      <c r="I30" s="44"/>
      <c r="J30" s="44"/>
      <c r="K30" s="44"/>
    </row>
    <row r="31" spans="1:11">
      <c r="A31" s="95"/>
      <c r="B31" s="13" t="s">
        <v>26</v>
      </c>
      <c r="C31" s="44"/>
      <c r="D31" s="44"/>
      <c r="E31" s="141">
        <f t="shared" si="3"/>
        <v>0</v>
      </c>
      <c r="F31" s="44"/>
      <c r="G31" s="143">
        <f t="shared" si="1"/>
        <v>0</v>
      </c>
      <c r="H31" s="44"/>
      <c r="I31" s="44"/>
      <c r="J31" s="44"/>
      <c r="K31" s="44"/>
    </row>
    <row r="32" spans="1:11">
      <c r="A32" s="95"/>
      <c r="B32" s="14" t="s">
        <v>36</v>
      </c>
      <c r="C32" s="44"/>
      <c r="D32" s="44"/>
      <c r="E32" s="141">
        <f t="shared" si="3"/>
        <v>0</v>
      </c>
      <c r="F32" s="44"/>
      <c r="G32" s="143">
        <f t="shared" si="1"/>
        <v>0</v>
      </c>
      <c r="H32" s="44"/>
      <c r="I32" s="44"/>
      <c r="J32" s="44"/>
      <c r="K32" s="44"/>
    </row>
    <row r="33" spans="1:11">
      <c r="A33" s="95"/>
      <c r="B33" s="13" t="s">
        <v>27</v>
      </c>
      <c r="C33" s="44"/>
      <c r="D33" s="44"/>
      <c r="E33" s="141">
        <f t="shared" si="3"/>
        <v>0</v>
      </c>
      <c r="F33" s="44"/>
      <c r="G33" s="143">
        <f t="shared" si="1"/>
        <v>0</v>
      </c>
      <c r="H33" s="44"/>
      <c r="I33" s="44"/>
      <c r="J33" s="44"/>
      <c r="K33" s="44"/>
    </row>
    <row r="34" spans="1:11">
      <c r="A34" s="95"/>
      <c r="B34" s="14" t="s">
        <v>36</v>
      </c>
      <c r="C34" s="44"/>
      <c r="D34" s="44"/>
      <c r="E34" s="141">
        <f t="shared" si="3"/>
        <v>0</v>
      </c>
      <c r="F34" s="44"/>
      <c r="G34" s="143">
        <f t="shared" si="1"/>
        <v>0</v>
      </c>
      <c r="H34" s="44"/>
      <c r="I34" s="44"/>
      <c r="J34" s="44"/>
      <c r="K34" s="44"/>
    </row>
    <row r="35" spans="1:11">
      <c r="A35" s="95"/>
      <c r="B35" s="15" t="s">
        <v>37</v>
      </c>
      <c r="C35" s="44"/>
      <c r="D35" s="44"/>
      <c r="E35" s="141">
        <f t="shared" si="3"/>
        <v>0</v>
      </c>
      <c r="F35" s="44"/>
      <c r="G35" s="143">
        <f t="shared" si="1"/>
        <v>0</v>
      </c>
      <c r="H35" s="44"/>
      <c r="I35" s="44"/>
      <c r="J35" s="44"/>
      <c r="K35" s="44"/>
    </row>
    <row r="36" spans="1:11">
      <c r="A36" s="95"/>
      <c r="B36" s="15" t="s">
        <v>28</v>
      </c>
      <c r="C36" s="44"/>
      <c r="D36" s="44"/>
      <c r="E36" s="141">
        <f t="shared" si="3"/>
        <v>0</v>
      </c>
      <c r="F36" s="44"/>
      <c r="G36" s="143">
        <f t="shared" si="1"/>
        <v>0</v>
      </c>
      <c r="H36" s="44"/>
      <c r="I36" s="44"/>
      <c r="J36" s="44"/>
      <c r="K36" s="44"/>
    </row>
    <row r="37" spans="1:11" ht="31.2">
      <c r="A37" s="95"/>
      <c r="B37" s="14" t="s">
        <v>38</v>
      </c>
      <c r="C37" s="44"/>
      <c r="D37" s="44"/>
      <c r="E37" s="141">
        <f t="shared" si="3"/>
        <v>0</v>
      </c>
      <c r="F37" s="44"/>
      <c r="G37" s="143">
        <f t="shared" si="1"/>
        <v>0</v>
      </c>
      <c r="H37" s="44"/>
      <c r="I37" s="44"/>
      <c r="J37" s="44"/>
      <c r="K37" s="44"/>
    </row>
    <row r="38" spans="1:11">
      <c r="A38" s="102"/>
      <c r="B38" s="15" t="s">
        <v>30</v>
      </c>
      <c r="C38" s="44"/>
      <c r="D38" s="44"/>
      <c r="E38" s="141">
        <f t="shared" si="3"/>
        <v>0</v>
      </c>
      <c r="F38" s="44"/>
      <c r="G38" s="143">
        <f t="shared" si="1"/>
        <v>0</v>
      </c>
      <c r="H38" s="44"/>
      <c r="I38" s="44"/>
      <c r="J38" s="44"/>
      <c r="K38" s="44"/>
    </row>
    <row r="39" spans="1:11">
      <c r="A39" s="95"/>
      <c r="B39" s="14" t="s">
        <v>31</v>
      </c>
      <c r="C39" s="44"/>
      <c r="D39" s="44"/>
      <c r="E39" s="141">
        <f t="shared" si="3"/>
        <v>0</v>
      </c>
      <c r="F39" s="44"/>
      <c r="G39" s="143">
        <f t="shared" si="1"/>
        <v>0</v>
      </c>
      <c r="H39" s="44"/>
      <c r="I39" s="44"/>
      <c r="J39" s="44"/>
      <c r="K39" s="44"/>
    </row>
    <row r="40" spans="1:11">
      <c r="A40" s="94" t="s">
        <v>39</v>
      </c>
      <c r="B40" s="12" t="s">
        <v>40</v>
      </c>
      <c r="C40" s="144">
        <f>SUM(C41:C43)</f>
        <v>3968000000</v>
      </c>
      <c r="D40" s="144">
        <f t="shared" ref="D40" si="6">SUM(D41:D43)</f>
        <v>3968000000</v>
      </c>
      <c r="E40" s="144">
        <f>SUM(E41:E45)</f>
        <v>6947181857</v>
      </c>
      <c r="F40" s="144">
        <f t="shared" ref="F40:G40" si="7">SUM(F41:F45)</f>
        <v>0</v>
      </c>
      <c r="G40" s="144">
        <f t="shared" si="7"/>
        <v>6947181857</v>
      </c>
      <c r="H40" s="144">
        <f t="shared" ref="H40" si="8">SUM(H41:H45)</f>
        <v>5354055482</v>
      </c>
      <c r="I40" s="144">
        <f t="shared" ref="I40" si="9">SUM(I41:I45)</f>
        <v>1593126375</v>
      </c>
      <c r="J40" s="140">
        <f>E40/C40%</f>
        <v>175.08018792842742</v>
      </c>
      <c r="K40" s="140">
        <f>E40/D40%</f>
        <v>175.08018792842742</v>
      </c>
    </row>
    <row r="41" spans="1:11">
      <c r="A41" s="95"/>
      <c r="B41" s="13" t="s">
        <v>26</v>
      </c>
      <c r="C41" s="144">
        <v>3968000000</v>
      </c>
      <c r="D41" s="144">
        <f>C41</f>
        <v>3968000000</v>
      </c>
      <c r="E41" s="137">
        <f t="shared" si="3"/>
        <v>5984801585</v>
      </c>
      <c r="F41" s="144"/>
      <c r="G41" s="138">
        <f t="shared" si="1"/>
        <v>5984801585</v>
      </c>
      <c r="H41" s="144">
        <v>4413318400</v>
      </c>
      <c r="I41" s="144">
        <v>1571483185</v>
      </c>
      <c r="J41" s="144"/>
      <c r="K41" s="144"/>
    </row>
    <row r="42" spans="1:11" ht="16.2">
      <c r="A42" s="101"/>
      <c r="B42" s="13" t="s">
        <v>27</v>
      </c>
      <c r="C42" s="144"/>
      <c r="D42" s="144"/>
      <c r="E42" s="137">
        <f t="shared" si="3"/>
        <v>733871484</v>
      </c>
      <c r="F42" s="144"/>
      <c r="G42" s="138">
        <f t="shared" si="1"/>
        <v>733871484</v>
      </c>
      <c r="H42" s="144">
        <v>730539693</v>
      </c>
      <c r="I42" s="144">
        <v>3331791</v>
      </c>
      <c r="J42" s="144"/>
      <c r="K42" s="144"/>
    </row>
    <row r="43" spans="1:11">
      <c r="A43" s="95"/>
      <c r="B43" s="15" t="s">
        <v>28</v>
      </c>
      <c r="C43" s="144"/>
      <c r="D43" s="144"/>
      <c r="E43" s="137">
        <f t="shared" si="3"/>
        <v>30518997</v>
      </c>
      <c r="F43" s="144"/>
      <c r="G43" s="138">
        <f t="shared" si="1"/>
        <v>30518997</v>
      </c>
      <c r="H43" s="144">
        <v>12207598</v>
      </c>
      <c r="I43" s="144">
        <v>18311399</v>
      </c>
      <c r="J43" s="144"/>
      <c r="K43" s="144"/>
    </row>
    <row r="44" spans="1:11" ht="31.2">
      <c r="A44" s="95"/>
      <c r="B44" s="14" t="s">
        <v>29</v>
      </c>
      <c r="C44" s="144"/>
      <c r="D44" s="144"/>
      <c r="E44" s="137">
        <f t="shared" si="3"/>
        <v>0</v>
      </c>
      <c r="F44" s="144"/>
      <c r="G44" s="138">
        <f t="shared" si="1"/>
        <v>0</v>
      </c>
      <c r="H44" s="144"/>
      <c r="I44" s="144"/>
      <c r="J44" s="144"/>
      <c r="K44" s="144"/>
    </row>
    <row r="45" spans="1:11">
      <c r="A45" s="95"/>
      <c r="B45" s="13" t="s">
        <v>30</v>
      </c>
      <c r="C45" s="144"/>
      <c r="D45" s="144"/>
      <c r="E45" s="137">
        <f t="shared" si="3"/>
        <v>197989791</v>
      </c>
      <c r="F45" s="144"/>
      <c r="G45" s="138">
        <f t="shared" si="1"/>
        <v>197989791</v>
      </c>
      <c r="H45" s="144">
        <v>197989791</v>
      </c>
      <c r="I45" s="144"/>
      <c r="J45" s="144"/>
      <c r="K45" s="144"/>
    </row>
    <row r="46" spans="1:11">
      <c r="A46" s="94" t="s">
        <v>41</v>
      </c>
      <c r="B46" s="16" t="s">
        <v>42</v>
      </c>
      <c r="C46" s="144">
        <v>3861000000</v>
      </c>
      <c r="D46" s="144">
        <f>C46</f>
        <v>3861000000</v>
      </c>
      <c r="E46" s="137">
        <f t="shared" si="3"/>
        <v>7512222805</v>
      </c>
      <c r="F46" s="144"/>
      <c r="G46" s="138">
        <f t="shared" si="1"/>
        <v>7512222805</v>
      </c>
      <c r="H46" s="144">
        <v>3563558966</v>
      </c>
      <c r="I46" s="144">
        <v>3948663839</v>
      </c>
      <c r="J46" s="140">
        <f>E46/C46%</f>
        <v>194.56676521626522</v>
      </c>
      <c r="K46" s="140">
        <f>E46/D46%</f>
        <v>194.56676521626522</v>
      </c>
    </row>
    <row r="47" spans="1:11">
      <c r="A47" s="94" t="s">
        <v>43</v>
      </c>
      <c r="B47" s="12" t="s">
        <v>44</v>
      </c>
      <c r="C47" s="144"/>
      <c r="D47" s="144"/>
      <c r="E47" s="137">
        <f t="shared" si="3"/>
        <v>0</v>
      </c>
      <c r="F47" s="144"/>
      <c r="G47" s="138">
        <f t="shared" si="1"/>
        <v>0</v>
      </c>
      <c r="H47" s="144"/>
      <c r="I47" s="144"/>
      <c r="J47" s="144"/>
      <c r="K47" s="144"/>
    </row>
    <row r="48" spans="1:11">
      <c r="A48" s="94" t="s">
        <v>45</v>
      </c>
      <c r="B48" s="12" t="s">
        <v>46</v>
      </c>
      <c r="C48" s="144">
        <v>400000000</v>
      </c>
      <c r="D48" s="144">
        <f>C48</f>
        <v>400000000</v>
      </c>
      <c r="E48" s="137">
        <f t="shared" si="3"/>
        <v>349201060</v>
      </c>
      <c r="F48" s="144"/>
      <c r="G48" s="138">
        <f t="shared" si="1"/>
        <v>349201060</v>
      </c>
      <c r="H48" s="144">
        <v>95055677</v>
      </c>
      <c r="I48" s="144">
        <v>254145383</v>
      </c>
      <c r="J48" s="140">
        <f>E48/C48%</f>
        <v>87.300264999999996</v>
      </c>
      <c r="K48" s="140">
        <f>E48/D48%</f>
        <v>87.300264999999996</v>
      </c>
    </row>
    <row r="49" spans="1:11">
      <c r="A49" s="94" t="s">
        <v>47</v>
      </c>
      <c r="B49" s="12" t="s">
        <v>48</v>
      </c>
      <c r="C49" s="144">
        <v>2705000000</v>
      </c>
      <c r="D49" s="144">
        <f>C49</f>
        <v>2705000000</v>
      </c>
      <c r="E49" s="137">
        <f t="shared" si="3"/>
        <v>9894395521</v>
      </c>
      <c r="F49" s="144"/>
      <c r="G49" s="138">
        <f t="shared" si="1"/>
        <v>9894395521</v>
      </c>
      <c r="H49" s="144">
        <v>4909839335</v>
      </c>
      <c r="I49" s="144">
        <v>4984556186</v>
      </c>
      <c r="J49" s="140">
        <f>E49/C49%</f>
        <v>365.78171981515709</v>
      </c>
      <c r="K49" s="140">
        <f>E49/D49%</f>
        <v>365.78171981515709</v>
      </c>
    </row>
    <row r="50" spans="1:11">
      <c r="A50" s="94" t="s">
        <v>49</v>
      </c>
      <c r="B50" s="12" t="s">
        <v>50</v>
      </c>
      <c r="C50" s="144"/>
      <c r="D50" s="144"/>
      <c r="E50" s="137">
        <f t="shared" si="3"/>
        <v>0</v>
      </c>
      <c r="F50" s="144"/>
      <c r="G50" s="138">
        <f t="shared" si="1"/>
        <v>0</v>
      </c>
      <c r="H50" s="144"/>
      <c r="I50" s="144"/>
      <c r="J50" s="144"/>
      <c r="K50" s="144"/>
    </row>
    <row r="51" spans="1:11" ht="16.2">
      <c r="A51" s="101"/>
      <c r="B51" s="17" t="s">
        <v>51</v>
      </c>
      <c r="C51" s="144"/>
      <c r="D51" s="144"/>
      <c r="E51" s="137">
        <f t="shared" si="3"/>
        <v>0</v>
      </c>
      <c r="F51" s="144"/>
      <c r="G51" s="138">
        <f t="shared" si="1"/>
        <v>0</v>
      </c>
      <c r="H51" s="144"/>
      <c r="I51" s="144"/>
      <c r="J51" s="144"/>
      <c r="K51" s="144"/>
    </row>
    <row r="52" spans="1:11" ht="16.2">
      <c r="A52" s="101"/>
      <c r="B52" s="17" t="s">
        <v>52</v>
      </c>
      <c r="C52" s="44"/>
      <c r="D52" s="44"/>
      <c r="E52" s="141">
        <f t="shared" si="3"/>
        <v>0</v>
      </c>
      <c r="F52" s="44"/>
      <c r="G52" s="143">
        <f t="shared" si="1"/>
        <v>0</v>
      </c>
      <c r="H52" s="44"/>
      <c r="I52" s="44"/>
      <c r="J52" s="44"/>
      <c r="K52" s="44"/>
    </row>
    <row r="53" spans="1:11">
      <c r="A53" s="94">
        <v>10</v>
      </c>
      <c r="B53" s="12" t="s">
        <v>53</v>
      </c>
      <c r="C53" s="144">
        <f>SUM(C54:C58)</f>
        <v>387000000</v>
      </c>
      <c r="D53" s="144">
        <f t="shared" ref="D53:I53" si="10">SUM(D54:D58)</f>
        <v>387000000</v>
      </c>
      <c r="E53" s="144">
        <f>SUM(E54:E58)</f>
        <v>805628682</v>
      </c>
      <c r="F53" s="144">
        <f t="shared" si="10"/>
        <v>15119000</v>
      </c>
      <c r="G53" s="144">
        <f>SUM(G54:G58)</f>
        <v>790509682</v>
      </c>
      <c r="H53" s="144">
        <f>SUM(H54:H58)</f>
        <v>426557696</v>
      </c>
      <c r="I53" s="144">
        <f t="shared" si="10"/>
        <v>363951986</v>
      </c>
      <c r="J53" s="140">
        <f>E53/C53%</f>
        <v>208.17278604651162</v>
      </c>
      <c r="K53" s="140">
        <f>E53/D53%</f>
        <v>208.17278604651162</v>
      </c>
    </row>
    <row r="54" spans="1:11" ht="16.2">
      <c r="A54" s="104"/>
      <c r="B54" s="17" t="s">
        <v>54</v>
      </c>
      <c r="C54" s="144"/>
      <c r="D54" s="144"/>
      <c r="E54" s="137">
        <f t="shared" si="3"/>
        <v>15119000</v>
      </c>
      <c r="F54" s="144">
        <v>15119000</v>
      </c>
      <c r="G54" s="138">
        <f t="shared" si="1"/>
        <v>0</v>
      </c>
      <c r="H54" s="144"/>
      <c r="I54" s="44"/>
      <c r="J54" s="146"/>
      <c r="K54" s="146"/>
    </row>
    <row r="55" spans="1:11">
      <c r="A55" s="95"/>
      <c r="B55" s="17" t="s">
        <v>55</v>
      </c>
      <c r="C55" s="144">
        <v>387000000</v>
      </c>
      <c r="D55" s="144">
        <f>C55</f>
        <v>387000000</v>
      </c>
      <c r="E55" s="137">
        <f>F55+G55</f>
        <v>790509682</v>
      </c>
      <c r="F55" s="44"/>
      <c r="G55" s="138">
        <f>H55+I55</f>
        <v>790509682</v>
      </c>
      <c r="H55" s="144">
        <f>406045118+4210668+16301910</f>
        <v>426557696</v>
      </c>
      <c r="I55" s="144">
        <v>363951986</v>
      </c>
      <c r="J55" s="146"/>
      <c r="K55" s="146"/>
    </row>
    <row r="56" spans="1:11">
      <c r="A56" s="95"/>
      <c r="B56" s="17" t="s">
        <v>284</v>
      </c>
      <c r="C56" s="44"/>
      <c r="D56" s="44"/>
      <c r="E56" s="141">
        <f t="shared" si="3"/>
        <v>0</v>
      </c>
      <c r="F56" s="44"/>
      <c r="G56" s="138">
        <f t="shared" si="1"/>
        <v>0</v>
      </c>
      <c r="H56" s="144"/>
      <c r="I56" s="44"/>
      <c r="J56" s="44"/>
      <c r="K56" s="44"/>
    </row>
    <row r="57" spans="1:11">
      <c r="A57" s="95"/>
      <c r="B57" s="17" t="s">
        <v>254</v>
      </c>
      <c r="C57" s="44"/>
      <c r="D57" s="44"/>
      <c r="E57" s="141">
        <f t="shared" si="3"/>
        <v>0</v>
      </c>
      <c r="F57" s="44"/>
      <c r="G57" s="143">
        <f t="shared" si="1"/>
        <v>0</v>
      </c>
      <c r="H57" s="44"/>
      <c r="I57" s="44"/>
      <c r="J57" s="44"/>
      <c r="K57" s="44"/>
    </row>
    <row r="58" spans="1:11">
      <c r="A58" s="95"/>
      <c r="B58" s="17" t="s">
        <v>285</v>
      </c>
      <c r="C58" s="44"/>
      <c r="D58" s="44"/>
      <c r="E58" s="141">
        <f t="shared" si="3"/>
        <v>0</v>
      </c>
      <c r="F58" s="44"/>
      <c r="G58" s="143">
        <f t="shared" si="1"/>
        <v>0</v>
      </c>
      <c r="H58" s="44"/>
      <c r="I58" s="44"/>
      <c r="J58" s="44"/>
      <c r="K58" s="44"/>
    </row>
    <row r="59" spans="1:11">
      <c r="A59" s="94" t="s">
        <v>56</v>
      </c>
      <c r="B59" s="18" t="s">
        <v>57</v>
      </c>
      <c r="C59" s="144">
        <f>SUM(C60:C61)</f>
        <v>465677000000</v>
      </c>
      <c r="D59" s="144">
        <f t="shared" ref="D59:I59" si="11">SUM(D60:D61)</f>
        <v>465677000000</v>
      </c>
      <c r="E59" s="144">
        <f t="shared" si="11"/>
        <v>556463767768</v>
      </c>
      <c r="F59" s="144">
        <f t="shared" si="11"/>
        <v>0</v>
      </c>
      <c r="G59" s="144">
        <f t="shared" si="11"/>
        <v>556463767768</v>
      </c>
      <c r="H59" s="144">
        <f t="shared" si="11"/>
        <v>417988658023</v>
      </c>
      <c r="I59" s="144">
        <f t="shared" si="11"/>
        <v>138475109745</v>
      </c>
      <c r="J59" s="140">
        <f>E59/C59%</f>
        <v>119.49565208674682</v>
      </c>
      <c r="K59" s="140">
        <f>E59/D59%</f>
        <v>119.49565208674682</v>
      </c>
    </row>
    <row r="60" spans="1:11" ht="31.2">
      <c r="A60" s="101"/>
      <c r="B60" s="19" t="s">
        <v>58</v>
      </c>
      <c r="C60" s="44"/>
      <c r="D60" s="44"/>
      <c r="E60" s="141">
        <f t="shared" si="3"/>
        <v>0</v>
      </c>
      <c r="F60" s="44"/>
      <c r="G60" s="143">
        <f t="shared" si="1"/>
        <v>0</v>
      </c>
      <c r="H60" s="44"/>
      <c r="I60" s="44"/>
      <c r="J60" s="146"/>
      <c r="K60" s="146"/>
    </row>
    <row r="61" spans="1:11" ht="31.2">
      <c r="A61" s="95"/>
      <c r="B61" s="19" t="s">
        <v>59</v>
      </c>
      <c r="C61" s="144">
        <v>465677000000</v>
      </c>
      <c r="D61" s="144">
        <f>C61</f>
        <v>465677000000</v>
      </c>
      <c r="E61" s="137">
        <f t="shared" si="3"/>
        <v>556463767768</v>
      </c>
      <c r="F61" s="144"/>
      <c r="G61" s="138">
        <f>H61+I61</f>
        <v>556463767768</v>
      </c>
      <c r="H61" s="144">
        <v>417988658023</v>
      </c>
      <c r="I61" s="144">
        <v>138475109745</v>
      </c>
      <c r="J61" s="146"/>
      <c r="K61" s="146"/>
    </row>
    <row r="62" spans="1:11" s="149" customFormat="1">
      <c r="A62" s="147" t="s">
        <v>60</v>
      </c>
      <c r="B62" s="148" t="s">
        <v>267</v>
      </c>
      <c r="C62" s="144">
        <v>138000000</v>
      </c>
      <c r="D62" s="144">
        <f>C62</f>
        <v>138000000</v>
      </c>
      <c r="E62" s="137">
        <f t="shared" si="3"/>
        <v>9966355933</v>
      </c>
      <c r="F62" s="144"/>
      <c r="G62" s="138">
        <f t="shared" si="1"/>
        <v>9966355933</v>
      </c>
      <c r="H62" s="144">
        <v>8832684844</v>
      </c>
      <c r="I62" s="144">
        <v>1133671089</v>
      </c>
      <c r="J62" s="140">
        <f>E62/C62%</f>
        <v>7221.9970528985505</v>
      </c>
      <c r="K62" s="140">
        <f>E62/D62%</f>
        <v>7221.9970528985505</v>
      </c>
    </row>
    <row r="63" spans="1:11">
      <c r="A63" s="94"/>
      <c r="B63" s="19" t="s">
        <v>286</v>
      </c>
      <c r="C63" s="44"/>
      <c r="D63" s="44"/>
      <c r="E63" s="141">
        <f t="shared" si="3"/>
        <v>0</v>
      </c>
      <c r="F63" s="44"/>
      <c r="G63" s="143">
        <f t="shared" si="1"/>
        <v>0</v>
      </c>
      <c r="H63" s="44"/>
      <c r="I63" s="44"/>
      <c r="J63" s="44"/>
      <c r="K63" s="44"/>
    </row>
    <row r="64" spans="1:11" ht="31.2">
      <c r="A64" s="94"/>
      <c r="B64" s="19" t="s">
        <v>287</v>
      </c>
      <c r="C64" s="44"/>
      <c r="D64" s="44"/>
      <c r="E64" s="141">
        <f t="shared" si="3"/>
        <v>0</v>
      </c>
      <c r="F64" s="44"/>
      <c r="G64" s="143">
        <f t="shared" si="1"/>
        <v>0</v>
      </c>
      <c r="H64" s="44"/>
      <c r="I64" s="44"/>
      <c r="J64" s="44"/>
      <c r="K64" s="44"/>
    </row>
    <row r="65" spans="1:11">
      <c r="A65" s="94" t="s">
        <v>61</v>
      </c>
      <c r="B65" s="12" t="s">
        <v>62</v>
      </c>
      <c r="C65" s="44"/>
      <c r="D65" s="44"/>
      <c r="E65" s="141">
        <f t="shared" si="3"/>
        <v>0</v>
      </c>
      <c r="F65" s="141">
        <f t="shared" ref="F65:K65" si="12">SUM(F66:F67)</f>
        <v>0</v>
      </c>
      <c r="G65" s="141">
        <f t="shared" si="12"/>
        <v>0</v>
      </c>
      <c r="H65" s="141">
        <f t="shared" si="12"/>
        <v>0</v>
      </c>
      <c r="I65" s="141">
        <f t="shared" si="12"/>
        <v>0</v>
      </c>
      <c r="J65" s="141">
        <f t="shared" si="12"/>
        <v>0</v>
      </c>
      <c r="K65" s="141">
        <f t="shared" si="12"/>
        <v>0</v>
      </c>
    </row>
    <row r="66" spans="1:11">
      <c r="A66" s="95"/>
      <c r="B66" s="17" t="s">
        <v>63</v>
      </c>
      <c r="C66" s="44"/>
      <c r="D66" s="44"/>
      <c r="E66" s="141">
        <f t="shared" si="3"/>
        <v>0</v>
      </c>
      <c r="F66" s="44"/>
      <c r="G66" s="143">
        <f t="shared" si="1"/>
        <v>0</v>
      </c>
      <c r="H66" s="44"/>
      <c r="I66" s="44"/>
      <c r="J66" s="44"/>
      <c r="K66" s="44"/>
    </row>
    <row r="67" spans="1:11">
      <c r="A67" s="95"/>
      <c r="B67" s="20" t="s">
        <v>64</v>
      </c>
      <c r="C67" s="44"/>
      <c r="D67" s="44"/>
      <c r="E67" s="141">
        <f t="shared" si="3"/>
        <v>0</v>
      </c>
      <c r="F67" s="44"/>
      <c r="G67" s="143">
        <f t="shared" si="1"/>
        <v>0</v>
      </c>
      <c r="H67" s="44"/>
      <c r="I67" s="44"/>
      <c r="J67" s="44"/>
      <c r="K67" s="44"/>
    </row>
    <row r="68" spans="1:11" ht="38.25" customHeight="1">
      <c r="A68" s="94" t="s">
        <v>65</v>
      </c>
      <c r="B68" s="12" t="s">
        <v>268</v>
      </c>
      <c r="C68" s="44"/>
      <c r="D68" s="44"/>
      <c r="E68" s="141">
        <f t="shared" si="3"/>
        <v>0</v>
      </c>
      <c r="F68" s="44"/>
      <c r="G68" s="143">
        <f t="shared" si="1"/>
        <v>0</v>
      </c>
      <c r="H68" s="44"/>
      <c r="I68" s="44"/>
      <c r="J68" s="44"/>
      <c r="K68" s="44"/>
    </row>
    <row r="69" spans="1:11" ht="31.2">
      <c r="A69" s="94"/>
      <c r="B69" s="17" t="s">
        <v>269</v>
      </c>
      <c r="C69" s="44"/>
      <c r="D69" s="44"/>
      <c r="E69" s="141">
        <f t="shared" si="3"/>
        <v>0</v>
      </c>
      <c r="F69" s="44"/>
      <c r="G69" s="143">
        <f t="shared" si="1"/>
        <v>0</v>
      </c>
      <c r="H69" s="44"/>
      <c r="I69" s="44"/>
      <c r="J69" s="44"/>
      <c r="K69" s="44"/>
    </row>
    <row r="70" spans="1:11" ht="31.2">
      <c r="A70" s="95"/>
      <c r="B70" s="20" t="s">
        <v>270</v>
      </c>
      <c r="C70" s="44"/>
      <c r="D70" s="44"/>
      <c r="E70" s="141">
        <f t="shared" si="3"/>
        <v>0</v>
      </c>
      <c r="F70" s="44"/>
      <c r="G70" s="143">
        <f t="shared" si="1"/>
        <v>0</v>
      </c>
      <c r="H70" s="44"/>
      <c r="I70" s="44"/>
      <c r="J70" s="44"/>
      <c r="K70" s="44"/>
    </row>
    <row r="71" spans="1:11" ht="27.6" customHeight="1">
      <c r="A71" s="94" t="s">
        <v>66</v>
      </c>
      <c r="B71" s="21" t="s">
        <v>68</v>
      </c>
      <c r="C71" s="44"/>
      <c r="D71" s="44"/>
      <c r="E71" s="137">
        <f t="shared" si="3"/>
        <v>436890000</v>
      </c>
      <c r="F71" s="44"/>
      <c r="G71" s="138">
        <f t="shared" si="1"/>
        <v>436890000</v>
      </c>
      <c r="H71" s="44"/>
      <c r="I71" s="144">
        <v>436890000</v>
      </c>
      <c r="J71" s="44"/>
      <c r="K71" s="44"/>
    </row>
    <row r="72" spans="1:11">
      <c r="A72" s="94" t="s">
        <v>67</v>
      </c>
      <c r="B72" s="12" t="s">
        <v>70</v>
      </c>
      <c r="C72" s="144">
        <v>2556000000</v>
      </c>
      <c r="D72" s="144">
        <f>C72</f>
        <v>2556000000</v>
      </c>
      <c r="E72" s="137">
        <f t="shared" si="3"/>
        <v>4047955893</v>
      </c>
      <c r="F72" s="144">
        <v>404482389</v>
      </c>
      <c r="G72" s="138">
        <f t="shared" si="1"/>
        <v>3643473504</v>
      </c>
      <c r="H72" s="144">
        <v>2753325720</v>
      </c>
      <c r="I72" s="144">
        <v>890147784</v>
      </c>
      <c r="J72" s="140">
        <f>E72/C72%</f>
        <v>158.37073133802818</v>
      </c>
      <c r="K72" s="140">
        <f>E72/D72%</f>
        <v>158.37073133802818</v>
      </c>
    </row>
    <row r="73" spans="1:11" s="46" customFormat="1" ht="16.2">
      <c r="A73" s="101"/>
      <c r="B73" s="17" t="s">
        <v>271</v>
      </c>
      <c r="C73" s="150"/>
      <c r="D73" s="150"/>
      <c r="E73" s="137">
        <f t="shared" si="3"/>
        <v>404482389</v>
      </c>
      <c r="F73" s="144">
        <v>404482389</v>
      </c>
      <c r="G73" s="138">
        <f t="shared" si="1"/>
        <v>0</v>
      </c>
      <c r="H73" s="150"/>
      <c r="I73" s="150"/>
      <c r="J73" s="150"/>
      <c r="K73" s="150"/>
    </row>
    <row r="74" spans="1:11">
      <c r="A74" s="94" t="s">
        <v>69</v>
      </c>
      <c r="B74" s="21" t="s">
        <v>272</v>
      </c>
      <c r="C74" s="44"/>
      <c r="D74" s="44"/>
      <c r="E74" s="151">
        <f>E75+E76</f>
        <v>25628000</v>
      </c>
      <c r="F74" s="151">
        <f t="shared" ref="F74:K74" si="13">F75+F76</f>
        <v>0</v>
      </c>
      <c r="G74" s="151">
        <f t="shared" si="13"/>
        <v>25628000</v>
      </c>
      <c r="H74" s="144">
        <f t="shared" si="13"/>
        <v>17939600</v>
      </c>
      <c r="I74" s="144">
        <f t="shared" si="13"/>
        <v>7688400</v>
      </c>
      <c r="J74" s="151">
        <f t="shared" si="13"/>
        <v>0</v>
      </c>
      <c r="K74" s="151">
        <f t="shared" si="13"/>
        <v>0</v>
      </c>
    </row>
    <row r="75" spans="1:11">
      <c r="A75" s="94"/>
      <c r="B75" s="14" t="s">
        <v>273</v>
      </c>
      <c r="C75" s="44"/>
      <c r="D75" s="44"/>
      <c r="E75" s="137">
        <f t="shared" si="3"/>
        <v>0</v>
      </c>
      <c r="F75" s="44"/>
      <c r="G75" s="143">
        <f t="shared" si="1"/>
        <v>0</v>
      </c>
      <c r="H75" s="144"/>
      <c r="I75" s="144"/>
      <c r="J75" s="44"/>
      <c r="K75" s="44"/>
    </row>
    <row r="76" spans="1:11">
      <c r="A76" s="98"/>
      <c r="B76" s="14" t="s">
        <v>274</v>
      </c>
      <c r="C76" s="144"/>
      <c r="D76" s="144"/>
      <c r="E76" s="137">
        <f t="shared" si="3"/>
        <v>25628000</v>
      </c>
      <c r="F76" s="44"/>
      <c r="G76" s="138">
        <f t="shared" ref="G76:G125" si="14">H76+I76</f>
        <v>25628000</v>
      </c>
      <c r="H76" s="144">
        <v>17939600</v>
      </c>
      <c r="I76" s="144">
        <v>7688400</v>
      </c>
      <c r="J76" s="44"/>
      <c r="K76" s="44"/>
    </row>
    <row r="77" spans="1:11">
      <c r="A77" s="94" t="s">
        <v>255</v>
      </c>
      <c r="B77" s="12" t="s">
        <v>71</v>
      </c>
      <c r="C77" s="144">
        <v>446000000</v>
      </c>
      <c r="D77" s="144">
        <f>C77</f>
        <v>446000000</v>
      </c>
      <c r="E77" s="137">
        <f t="shared" si="3"/>
        <v>292307611</v>
      </c>
      <c r="F77" s="144"/>
      <c r="G77" s="138">
        <f t="shared" si="14"/>
        <v>292307611</v>
      </c>
      <c r="H77" s="144"/>
      <c r="I77" s="144">
        <v>292307611</v>
      </c>
      <c r="J77" s="140">
        <f>E77/C77%</f>
        <v>65.539823094170401</v>
      </c>
      <c r="K77" s="140">
        <f>E77/D77%</f>
        <v>65.539823094170401</v>
      </c>
    </row>
    <row r="78" spans="1:11">
      <c r="A78" s="94" t="s">
        <v>256</v>
      </c>
      <c r="B78" s="21" t="s">
        <v>72</v>
      </c>
      <c r="C78" s="44"/>
      <c r="D78" s="44"/>
      <c r="E78" s="141">
        <f t="shared" ref="E78:E125" si="15">F78+G78</f>
        <v>0</v>
      </c>
      <c r="F78" s="44"/>
      <c r="G78" s="143">
        <f t="shared" si="14"/>
        <v>0</v>
      </c>
      <c r="H78" s="44"/>
      <c r="I78" s="44"/>
      <c r="J78" s="44"/>
      <c r="K78" s="44"/>
    </row>
    <row r="79" spans="1:11">
      <c r="A79" s="94" t="s">
        <v>257</v>
      </c>
      <c r="B79" s="21" t="s">
        <v>239</v>
      </c>
      <c r="C79" s="44"/>
      <c r="D79" s="44"/>
      <c r="E79" s="141">
        <f t="shared" si="15"/>
        <v>0</v>
      </c>
      <c r="F79" s="44"/>
      <c r="G79" s="143">
        <f t="shared" si="14"/>
        <v>0</v>
      </c>
      <c r="H79" s="44"/>
      <c r="I79" s="44"/>
      <c r="J79" s="44"/>
      <c r="K79" s="44"/>
    </row>
    <row r="80" spans="1:11">
      <c r="A80" s="100" t="s">
        <v>73</v>
      </c>
      <c r="B80" s="105" t="s">
        <v>74</v>
      </c>
      <c r="C80" s="44">
        <f>C81+C88+C89+C90</f>
        <v>0</v>
      </c>
      <c r="D80" s="44">
        <f t="shared" ref="D80:K80" si="16">D81+D88+D89+D90</f>
        <v>0</v>
      </c>
      <c r="E80" s="44">
        <f t="shared" si="16"/>
        <v>0</v>
      </c>
      <c r="F80" s="44">
        <f t="shared" si="16"/>
        <v>0</v>
      </c>
      <c r="G80" s="44">
        <f t="shared" si="16"/>
        <v>0</v>
      </c>
      <c r="H80" s="44">
        <f t="shared" si="16"/>
        <v>0</v>
      </c>
      <c r="I80" s="44">
        <f t="shared" si="16"/>
        <v>0</v>
      </c>
      <c r="J80" s="44">
        <f t="shared" si="16"/>
        <v>0</v>
      </c>
      <c r="K80" s="44">
        <f t="shared" si="16"/>
        <v>0</v>
      </c>
    </row>
    <row r="81" spans="1:11" ht="16.2">
      <c r="A81" s="101" t="s">
        <v>24</v>
      </c>
      <c r="B81" s="106" t="s">
        <v>75</v>
      </c>
      <c r="C81" s="44">
        <f>C82+C83+C84+C85+C86+C87</f>
        <v>0</v>
      </c>
      <c r="D81" s="44">
        <f t="shared" ref="D81:K81" si="17">D82+D83+D84+D85+D86+D87</f>
        <v>0</v>
      </c>
      <c r="E81" s="44">
        <f t="shared" si="17"/>
        <v>0</v>
      </c>
      <c r="F81" s="44">
        <f t="shared" si="17"/>
        <v>0</v>
      </c>
      <c r="G81" s="44">
        <f t="shared" si="17"/>
        <v>0</v>
      </c>
      <c r="H81" s="44">
        <f t="shared" si="17"/>
        <v>0</v>
      </c>
      <c r="I81" s="44">
        <f t="shared" si="17"/>
        <v>0</v>
      </c>
      <c r="J81" s="44">
        <f t="shared" si="17"/>
        <v>0</v>
      </c>
      <c r="K81" s="44">
        <f t="shared" si="17"/>
        <v>0</v>
      </c>
    </row>
    <row r="82" spans="1:11">
      <c r="A82" s="107" t="s">
        <v>76</v>
      </c>
      <c r="B82" s="97" t="s">
        <v>77</v>
      </c>
      <c r="C82" s="44"/>
      <c r="D82" s="44"/>
      <c r="E82" s="141">
        <f t="shared" si="15"/>
        <v>0</v>
      </c>
      <c r="F82" s="44"/>
      <c r="G82" s="143">
        <f t="shared" si="14"/>
        <v>0</v>
      </c>
      <c r="H82" s="44"/>
      <c r="I82" s="44"/>
      <c r="J82" s="44"/>
      <c r="K82" s="44"/>
    </row>
    <row r="83" spans="1:11">
      <c r="A83" s="107" t="s">
        <v>78</v>
      </c>
      <c r="B83" s="97" t="s">
        <v>79</v>
      </c>
      <c r="C83" s="44"/>
      <c r="D83" s="44"/>
      <c r="E83" s="141">
        <f t="shared" si="15"/>
        <v>0</v>
      </c>
      <c r="F83" s="44"/>
      <c r="G83" s="143">
        <f t="shared" si="14"/>
        <v>0</v>
      </c>
      <c r="H83" s="44"/>
      <c r="I83" s="44"/>
      <c r="J83" s="44"/>
      <c r="K83" s="44"/>
    </row>
    <row r="84" spans="1:11">
      <c r="A84" s="107" t="s">
        <v>80</v>
      </c>
      <c r="B84" s="97" t="s">
        <v>81</v>
      </c>
      <c r="C84" s="44"/>
      <c r="D84" s="44"/>
      <c r="E84" s="141">
        <f t="shared" si="15"/>
        <v>0</v>
      </c>
      <c r="F84" s="44"/>
      <c r="G84" s="143">
        <f t="shared" si="14"/>
        <v>0</v>
      </c>
      <c r="H84" s="44"/>
      <c r="I84" s="44"/>
      <c r="J84" s="44"/>
      <c r="K84" s="44"/>
    </row>
    <row r="85" spans="1:11">
      <c r="A85" s="107" t="s">
        <v>82</v>
      </c>
      <c r="B85" s="97" t="s">
        <v>83</v>
      </c>
      <c r="C85" s="44"/>
      <c r="D85" s="44"/>
      <c r="E85" s="141">
        <f t="shared" si="15"/>
        <v>0</v>
      </c>
      <c r="F85" s="44"/>
      <c r="G85" s="143">
        <f t="shared" si="14"/>
        <v>0</v>
      </c>
      <c r="H85" s="44"/>
      <c r="I85" s="44"/>
      <c r="J85" s="44"/>
      <c r="K85" s="44"/>
    </row>
    <row r="86" spans="1:11">
      <c r="A86" s="107" t="s">
        <v>84</v>
      </c>
      <c r="B86" s="97" t="s">
        <v>85</v>
      </c>
      <c r="C86" s="44"/>
      <c r="D86" s="44"/>
      <c r="E86" s="141">
        <f t="shared" si="15"/>
        <v>0</v>
      </c>
      <c r="F86" s="44"/>
      <c r="G86" s="143">
        <f t="shared" si="14"/>
        <v>0</v>
      </c>
      <c r="H86" s="44"/>
      <c r="I86" s="44"/>
      <c r="J86" s="44"/>
      <c r="K86" s="44"/>
    </row>
    <row r="87" spans="1:11">
      <c r="A87" s="107" t="s">
        <v>86</v>
      </c>
      <c r="B87" s="97" t="s">
        <v>87</v>
      </c>
      <c r="C87" s="44"/>
      <c r="D87" s="44"/>
      <c r="E87" s="141">
        <f t="shared" si="15"/>
        <v>0</v>
      </c>
      <c r="F87" s="44"/>
      <c r="G87" s="143">
        <f t="shared" si="14"/>
        <v>0</v>
      </c>
      <c r="H87" s="44"/>
      <c r="I87" s="44"/>
      <c r="J87" s="44"/>
      <c r="K87" s="44"/>
    </row>
    <row r="88" spans="1:11" ht="16.2">
      <c r="A88" s="108" t="s">
        <v>32</v>
      </c>
      <c r="B88" s="109" t="s">
        <v>240</v>
      </c>
      <c r="C88" s="44"/>
      <c r="D88" s="44"/>
      <c r="E88" s="141">
        <f t="shared" si="15"/>
        <v>0</v>
      </c>
      <c r="F88" s="44"/>
      <c r="G88" s="143">
        <f t="shared" si="14"/>
        <v>0</v>
      </c>
      <c r="H88" s="44"/>
      <c r="I88" s="44"/>
      <c r="J88" s="44"/>
      <c r="K88" s="44"/>
    </row>
    <row r="89" spans="1:11" ht="16.2">
      <c r="A89" s="108" t="s">
        <v>34</v>
      </c>
      <c r="B89" s="109" t="s">
        <v>88</v>
      </c>
      <c r="C89" s="44"/>
      <c r="D89" s="44"/>
      <c r="E89" s="141">
        <f t="shared" si="15"/>
        <v>0</v>
      </c>
      <c r="F89" s="44"/>
      <c r="G89" s="143">
        <f t="shared" si="14"/>
        <v>0</v>
      </c>
      <c r="H89" s="44"/>
      <c r="I89" s="44"/>
      <c r="J89" s="44"/>
      <c r="K89" s="44"/>
    </row>
    <row r="90" spans="1:11" ht="32.4">
      <c r="A90" s="108" t="s">
        <v>39</v>
      </c>
      <c r="B90" s="110" t="s">
        <v>89</v>
      </c>
      <c r="C90" s="44"/>
      <c r="D90" s="44"/>
      <c r="E90" s="141">
        <f t="shared" si="15"/>
        <v>0</v>
      </c>
      <c r="F90" s="44"/>
      <c r="G90" s="143">
        <f t="shared" si="14"/>
        <v>0</v>
      </c>
      <c r="H90" s="44"/>
      <c r="I90" s="44"/>
      <c r="J90" s="44"/>
      <c r="K90" s="44"/>
    </row>
    <row r="91" spans="1:11">
      <c r="A91" s="111" t="s">
        <v>90</v>
      </c>
      <c r="B91" s="105" t="s">
        <v>245</v>
      </c>
      <c r="C91" s="44">
        <f>SUM(C92:C99)</f>
        <v>0</v>
      </c>
      <c r="D91" s="44">
        <f t="shared" ref="D91:K91" si="18">SUM(D92:D99)</f>
        <v>0</v>
      </c>
      <c r="E91" s="44">
        <f t="shared" si="18"/>
        <v>0</v>
      </c>
      <c r="F91" s="44">
        <f t="shared" si="18"/>
        <v>0</v>
      </c>
      <c r="G91" s="44">
        <f t="shared" si="18"/>
        <v>0</v>
      </c>
      <c r="H91" s="44">
        <f t="shared" si="18"/>
        <v>0</v>
      </c>
      <c r="I91" s="44">
        <f t="shared" si="18"/>
        <v>0</v>
      </c>
      <c r="J91" s="44">
        <f t="shared" si="18"/>
        <v>0</v>
      </c>
      <c r="K91" s="44">
        <f t="shared" si="18"/>
        <v>0</v>
      </c>
    </row>
    <row r="92" spans="1:11">
      <c r="A92" s="96">
        <v>1</v>
      </c>
      <c r="B92" s="97" t="s">
        <v>91</v>
      </c>
      <c r="C92" s="44"/>
      <c r="D92" s="44"/>
      <c r="E92" s="141">
        <f t="shared" si="15"/>
        <v>0</v>
      </c>
      <c r="F92" s="44"/>
      <c r="G92" s="143">
        <f t="shared" si="14"/>
        <v>0</v>
      </c>
      <c r="H92" s="44"/>
      <c r="I92" s="44"/>
      <c r="J92" s="44"/>
      <c r="K92" s="44"/>
    </row>
    <row r="93" spans="1:11">
      <c r="A93" s="96">
        <v>2</v>
      </c>
      <c r="B93" s="97" t="s">
        <v>92</v>
      </c>
      <c r="C93" s="44"/>
      <c r="D93" s="44"/>
      <c r="E93" s="141">
        <f t="shared" si="15"/>
        <v>0</v>
      </c>
      <c r="F93" s="44"/>
      <c r="G93" s="143">
        <f t="shared" si="14"/>
        <v>0</v>
      </c>
      <c r="H93" s="44"/>
      <c r="I93" s="44"/>
      <c r="J93" s="44"/>
      <c r="K93" s="44"/>
    </row>
    <row r="94" spans="1:11">
      <c r="A94" s="96">
        <v>3</v>
      </c>
      <c r="B94" s="97" t="s">
        <v>275</v>
      </c>
      <c r="C94" s="44"/>
      <c r="D94" s="44"/>
      <c r="E94" s="141">
        <f t="shared" si="15"/>
        <v>0</v>
      </c>
      <c r="F94" s="44"/>
      <c r="G94" s="143">
        <f t="shared" si="14"/>
        <v>0</v>
      </c>
      <c r="H94" s="44"/>
      <c r="I94" s="44"/>
      <c r="J94" s="44"/>
      <c r="K94" s="44"/>
    </row>
    <row r="95" spans="1:11">
      <c r="A95" s="96">
        <v>4</v>
      </c>
      <c r="B95" s="97" t="s">
        <v>276</v>
      </c>
      <c r="C95" s="44"/>
      <c r="D95" s="44"/>
      <c r="E95" s="141">
        <f t="shared" si="15"/>
        <v>0</v>
      </c>
      <c r="F95" s="44"/>
      <c r="G95" s="143">
        <f t="shared" si="14"/>
        <v>0</v>
      </c>
      <c r="H95" s="44"/>
      <c r="I95" s="44"/>
      <c r="J95" s="44"/>
      <c r="K95" s="44"/>
    </row>
    <row r="96" spans="1:11">
      <c r="A96" s="98">
        <v>5</v>
      </c>
      <c r="B96" s="97" t="s">
        <v>277</v>
      </c>
      <c r="C96" s="44"/>
      <c r="D96" s="44"/>
      <c r="E96" s="141">
        <f t="shared" si="15"/>
        <v>0</v>
      </c>
      <c r="F96" s="44"/>
      <c r="G96" s="143">
        <f t="shared" si="14"/>
        <v>0</v>
      </c>
      <c r="H96" s="44"/>
      <c r="I96" s="44"/>
      <c r="J96" s="44"/>
      <c r="K96" s="44"/>
    </row>
    <row r="97" spans="1:11">
      <c r="A97" s="98">
        <v>6</v>
      </c>
      <c r="B97" s="99" t="s">
        <v>278</v>
      </c>
      <c r="C97" s="44"/>
      <c r="D97" s="44"/>
      <c r="E97" s="141">
        <f t="shared" si="15"/>
        <v>0</v>
      </c>
      <c r="F97" s="44"/>
      <c r="G97" s="143">
        <f t="shared" si="14"/>
        <v>0</v>
      </c>
      <c r="H97" s="44"/>
      <c r="I97" s="44"/>
      <c r="J97" s="44"/>
      <c r="K97" s="44"/>
    </row>
    <row r="98" spans="1:11">
      <c r="A98" s="98">
        <v>7</v>
      </c>
      <c r="B98" s="99" t="s">
        <v>279</v>
      </c>
      <c r="C98" s="44"/>
      <c r="D98" s="44"/>
      <c r="E98" s="141">
        <f t="shared" si="15"/>
        <v>0</v>
      </c>
      <c r="F98" s="44"/>
      <c r="G98" s="143">
        <f t="shared" si="14"/>
        <v>0</v>
      </c>
      <c r="H98" s="44"/>
      <c r="I98" s="44"/>
      <c r="J98" s="44"/>
      <c r="K98" s="44"/>
    </row>
    <row r="99" spans="1:11">
      <c r="A99" s="96">
        <v>8</v>
      </c>
      <c r="B99" s="97" t="s">
        <v>87</v>
      </c>
      <c r="C99" s="44"/>
      <c r="D99" s="44"/>
      <c r="E99" s="141">
        <f t="shared" si="15"/>
        <v>0</v>
      </c>
      <c r="F99" s="44"/>
      <c r="G99" s="143">
        <f t="shared" si="14"/>
        <v>0</v>
      </c>
      <c r="H99" s="44"/>
      <c r="I99" s="44"/>
      <c r="J99" s="44"/>
      <c r="K99" s="44"/>
    </row>
    <row r="100" spans="1:11">
      <c r="A100" s="112" t="s">
        <v>93</v>
      </c>
      <c r="B100" s="113" t="s">
        <v>94</v>
      </c>
      <c r="C100" s="44"/>
      <c r="D100" s="44"/>
      <c r="E100" s="141">
        <f t="shared" si="15"/>
        <v>0</v>
      </c>
      <c r="F100" s="44"/>
      <c r="G100" s="143">
        <f t="shared" si="14"/>
        <v>0</v>
      </c>
      <c r="H100" s="44"/>
      <c r="I100" s="44"/>
      <c r="J100" s="44"/>
      <c r="K100" s="44"/>
    </row>
    <row r="101" spans="1:11" ht="16.2">
      <c r="A101" s="111" t="s">
        <v>95</v>
      </c>
      <c r="B101" s="114" t="s">
        <v>96</v>
      </c>
      <c r="C101" s="44">
        <f>C102+C103</f>
        <v>0</v>
      </c>
      <c r="D101" s="44">
        <f t="shared" ref="D101:K101" si="19">D102+D103</f>
        <v>0</v>
      </c>
      <c r="E101" s="144">
        <f t="shared" si="19"/>
        <v>6259300000</v>
      </c>
      <c r="F101" s="144">
        <f t="shared" si="19"/>
        <v>0</v>
      </c>
      <c r="G101" s="144">
        <f t="shared" si="19"/>
        <v>6259300000</v>
      </c>
      <c r="H101" s="144">
        <f t="shared" si="19"/>
        <v>0</v>
      </c>
      <c r="I101" s="144">
        <f>I102+I103</f>
        <v>6259300000</v>
      </c>
      <c r="J101" s="44">
        <f t="shared" si="19"/>
        <v>0</v>
      </c>
      <c r="K101" s="44">
        <f t="shared" si="19"/>
        <v>0</v>
      </c>
    </row>
    <row r="102" spans="1:11">
      <c r="A102" s="98">
        <v>1</v>
      </c>
      <c r="B102" s="115" t="s">
        <v>97</v>
      </c>
      <c r="C102" s="44"/>
      <c r="D102" s="44"/>
      <c r="E102" s="137">
        <f t="shared" si="15"/>
        <v>6259300000</v>
      </c>
      <c r="F102" s="144"/>
      <c r="G102" s="138">
        <f t="shared" si="14"/>
        <v>6259300000</v>
      </c>
      <c r="H102" s="144"/>
      <c r="I102" s="144">
        <v>6259300000</v>
      </c>
      <c r="J102" s="44"/>
      <c r="K102" s="44"/>
    </row>
    <row r="103" spans="1:11">
      <c r="A103" s="98">
        <v>2</v>
      </c>
      <c r="B103" s="115" t="s">
        <v>98</v>
      </c>
      <c r="C103" s="44"/>
      <c r="D103" s="44"/>
      <c r="E103" s="141">
        <f t="shared" si="15"/>
        <v>0</v>
      </c>
      <c r="F103" s="44"/>
      <c r="G103" s="143">
        <f t="shared" si="14"/>
        <v>0</v>
      </c>
      <c r="H103" s="44"/>
      <c r="I103" s="44"/>
      <c r="J103" s="44"/>
      <c r="K103" s="44"/>
    </row>
    <row r="104" spans="1:11">
      <c r="A104" s="112" t="s">
        <v>99</v>
      </c>
      <c r="B104" s="116" t="s">
        <v>100</v>
      </c>
      <c r="C104" s="44">
        <f>C105+C106+C109</f>
        <v>0</v>
      </c>
      <c r="D104" s="44">
        <f t="shared" ref="D104:K104" si="20">D105+D106+D109</f>
        <v>0</v>
      </c>
      <c r="E104" s="44">
        <f t="shared" si="20"/>
        <v>0</v>
      </c>
      <c r="F104" s="44">
        <f t="shared" si="20"/>
        <v>0</v>
      </c>
      <c r="G104" s="44">
        <f t="shared" si="20"/>
        <v>0</v>
      </c>
      <c r="H104" s="44">
        <f t="shared" si="20"/>
        <v>0</v>
      </c>
      <c r="I104" s="44">
        <f t="shared" si="20"/>
        <v>0</v>
      </c>
      <c r="J104" s="44">
        <f t="shared" si="20"/>
        <v>0</v>
      </c>
      <c r="K104" s="44">
        <f t="shared" si="20"/>
        <v>0</v>
      </c>
    </row>
    <row r="105" spans="1:11" ht="16.2">
      <c r="A105" s="117">
        <v>1</v>
      </c>
      <c r="B105" s="110" t="s">
        <v>101</v>
      </c>
      <c r="C105" s="44"/>
      <c r="D105" s="44"/>
      <c r="E105" s="141">
        <f t="shared" si="15"/>
        <v>0</v>
      </c>
      <c r="F105" s="44"/>
      <c r="G105" s="143">
        <f t="shared" si="14"/>
        <v>0</v>
      </c>
      <c r="H105" s="44"/>
      <c r="I105" s="44"/>
      <c r="J105" s="44"/>
      <c r="K105" s="44"/>
    </row>
    <row r="106" spans="1:11" ht="16.2">
      <c r="A106" s="117">
        <v>2</v>
      </c>
      <c r="B106" s="110" t="s">
        <v>102</v>
      </c>
      <c r="C106" s="44">
        <f>C107+C108</f>
        <v>0</v>
      </c>
      <c r="D106" s="44">
        <f t="shared" ref="D106:K106" si="21">D107+D108</f>
        <v>0</v>
      </c>
      <c r="E106" s="44">
        <f t="shared" si="21"/>
        <v>0</v>
      </c>
      <c r="F106" s="44">
        <f t="shared" si="21"/>
        <v>0</v>
      </c>
      <c r="G106" s="44">
        <f t="shared" si="21"/>
        <v>0</v>
      </c>
      <c r="H106" s="44">
        <f t="shared" si="21"/>
        <v>0</v>
      </c>
      <c r="I106" s="44">
        <f t="shared" si="21"/>
        <v>0</v>
      </c>
      <c r="J106" s="44">
        <f t="shared" si="21"/>
        <v>0</v>
      </c>
      <c r="K106" s="44">
        <f t="shared" si="21"/>
        <v>0</v>
      </c>
    </row>
    <row r="107" spans="1:11">
      <c r="A107" s="96" t="s">
        <v>103</v>
      </c>
      <c r="B107" s="118" t="s">
        <v>104</v>
      </c>
      <c r="C107" s="44"/>
      <c r="D107" s="44"/>
      <c r="E107" s="141">
        <f t="shared" si="15"/>
        <v>0</v>
      </c>
      <c r="F107" s="44"/>
      <c r="G107" s="143">
        <f t="shared" si="14"/>
        <v>0</v>
      </c>
      <c r="H107" s="44"/>
      <c r="I107" s="44"/>
      <c r="J107" s="44"/>
      <c r="K107" s="44"/>
    </row>
    <row r="108" spans="1:11">
      <c r="A108" s="96" t="s">
        <v>105</v>
      </c>
      <c r="B108" s="118" t="s">
        <v>106</v>
      </c>
      <c r="C108" s="44"/>
      <c r="D108" s="44"/>
      <c r="E108" s="141">
        <f t="shared" si="15"/>
        <v>0</v>
      </c>
      <c r="F108" s="44"/>
      <c r="G108" s="143">
        <f t="shared" si="14"/>
        <v>0</v>
      </c>
      <c r="H108" s="44"/>
      <c r="I108" s="44"/>
      <c r="J108" s="44"/>
      <c r="K108" s="44"/>
    </row>
    <row r="109" spans="1:11" ht="16.2">
      <c r="A109" s="117">
        <v>3</v>
      </c>
      <c r="B109" s="110" t="s">
        <v>107</v>
      </c>
      <c r="C109" s="44"/>
      <c r="D109" s="44"/>
      <c r="E109" s="141">
        <f t="shared" si="15"/>
        <v>0</v>
      </c>
      <c r="F109" s="44"/>
      <c r="G109" s="143">
        <f t="shared" si="14"/>
        <v>0</v>
      </c>
      <c r="H109" s="44"/>
      <c r="I109" s="44"/>
      <c r="J109" s="44"/>
      <c r="K109" s="44"/>
    </row>
    <row r="110" spans="1:11">
      <c r="A110" s="112" t="s">
        <v>2</v>
      </c>
      <c r="B110" s="119" t="s">
        <v>168</v>
      </c>
      <c r="C110" s="44"/>
      <c r="D110" s="44"/>
      <c r="E110" s="141">
        <f t="shared" si="15"/>
        <v>0</v>
      </c>
      <c r="F110" s="44"/>
      <c r="G110" s="143">
        <f t="shared" si="14"/>
        <v>0</v>
      </c>
      <c r="H110" s="44"/>
      <c r="I110" s="44"/>
      <c r="J110" s="44"/>
      <c r="K110" s="44"/>
    </row>
    <row r="111" spans="1:11">
      <c r="A111" s="112" t="s">
        <v>108</v>
      </c>
      <c r="B111" s="120" t="s">
        <v>169</v>
      </c>
      <c r="C111" s="44"/>
      <c r="D111" s="44"/>
      <c r="E111" s="141">
        <f t="shared" si="15"/>
        <v>0</v>
      </c>
      <c r="F111" s="44"/>
      <c r="G111" s="143">
        <f t="shared" si="14"/>
        <v>0</v>
      </c>
      <c r="H111" s="44"/>
      <c r="I111" s="44"/>
      <c r="J111" s="44"/>
      <c r="K111" s="44"/>
    </row>
    <row r="112" spans="1:11">
      <c r="A112" s="96">
        <v>1</v>
      </c>
      <c r="B112" s="121" t="s">
        <v>109</v>
      </c>
      <c r="C112" s="44"/>
      <c r="D112" s="44"/>
      <c r="E112" s="141">
        <f t="shared" si="15"/>
        <v>0</v>
      </c>
      <c r="F112" s="44"/>
      <c r="G112" s="143">
        <f t="shared" si="14"/>
        <v>0</v>
      </c>
      <c r="H112" s="44"/>
      <c r="I112" s="44"/>
      <c r="J112" s="44"/>
      <c r="K112" s="44"/>
    </row>
    <row r="113" spans="1:11">
      <c r="A113" s="96">
        <f>A112+1</f>
        <v>2</v>
      </c>
      <c r="B113" s="121" t="s">
        <v>170</v>
      </c>
      <c r="C113" s="44"/>
      <c r="D113" s="44"/>
      <c r="E113" s="141">
        <f t="shared" si="15"/>
        <v>0</v>
      </c>
      <c r="F113" s="44"/>
      <c r="G113" s="143">
        <f t="shared" si="14"/>
        <v>0</v>
      </c>
      <c r="H113" s="44"/>
      <c r="I113" s="44"/>
      <c r="J113" s="44"/>
      <c r="K113" s="44"/>
    </row>
    <row r="114" spans="1:11">
      <c r="A114" s="112" t="s">
        <v>73</v>
      </c>
      <c r="B114" s="120" t="s">
        <v>110</v>
      </c>
      <c r="C114" s="44"/>
      <c r="D114" s="44"/>
      <c r="E114" s="141">
        <f t="shared" si="15"/>
        <v>0</v>
      </c>
      <c r="F114" s="44"/>
      <c r="G114" s="143">
        <f t="shared" si="14"/>
        <v>0</v>
      </c>
      <c r="H114" s="44"/>
      <c r="I114" s="44"/>
      <c r="J114" s="44"/>
      <c r="K114" s="44"/>
    </row>
    <row r="115" spans="1:11">
      <c r="A115" s="96">
        <v>1</v>
      </c>
      <c r="B115" s="122" t="s">
        <v>109</v>
      </c>
      <c r="C115" s="44"/>
      <c r="D115" s="44"/>
      <c r="E115" s="141">
        <f t="shared" si="15"/>
        <v>0</v>
      </c>
      <c r="F115" s="44"/>
      <c r="G115" s="143">
        <f t="shared" si="14"/>
        <v>0</v>
      </c>
      <c r="H115" s="44"/>
      <c r="I115" s="44"/>
      <c r="J115" s="44"/>
      <c r="K115" s="44"/>
    </row>
    <row r="116" spans="1:11">
      <c r="A116" s="96">
        <v>2</v>
      </c>
      <c r="B116" s="121" t="s">
        <v>170</v>
      </c>
      <c r="C116" s="44"/>
      <c r="D116" s="44"/>
      <c r="E116" s="141">
        <f t="shared" si="15"/>
        <v>0</v>
      </c>
      <c r="F116" s="44"/>
      <c r="G116" s="143">
        <f t="shared" si="14"/>
        <v>0</v>
      </c>
      <c r="H116" s="44"/>
      <c r="I116" s="44"/>
      <c r="J116" s="44"/>
      <c r="K116" s="44"/>
    </row>
    <row r="117" spans="1:11">
      <c r="A117" s="112" t="s">
        <v>111</v>
      </c>
      <c r="B117" s="120" t="s">
        <v>112</v>
      </c>
      <c r="C117" s="44">
        <f>C118+C123</f>
        <v>0</v>
      </c>
      <c r="D117" s="44">
        <f t="shared" ref="D117:K117" si="22">D118+D123</f>
        <v>0</v>
      </c>
      <c r="E117" s="144">
        <f t="shared" si="22"/>
        <v>116077000000</v>
      </c>
      <c r="F117" s="144">
        <f t="shared" si="22"/>
        <v>0</v>
      </c>
      <c r="G117" s="144">
        <f t="shared" si="22"/>
        <v>196905725000</v>
      </c>
      <c r="H117" s="144">
        <f t="shared" si="22"/>
        <v>0</v>
      </c>
      <c r="I117" s="144">
        <f t="shared" si="22"/>
        <v>196905725000</v>
      </c>
      <c r="J117" s="144">
        <f t="shared" si="22"/>
        <v>0</v>
      </c>
      <c r="K117" s="144">
        <f t="shared" si="22"/>
        <v>0</v>
      </c>
    </row>
    <row r="118" spans="1:11">
      <c r="A118" s="112" t="s">
        <v>108</v>
      </c>
      <c r="B118" s="120" t="s">
        <v>113</v>
      </c>
      <c r="C118" s="44">
        <f>C119+C120</f>
        <v>0</v>
      </c>
      <c r="D118" s="44">
        <f t="shared" ref="D118:K118" si="23">D119+D120</f>
        <v>0</v>
      </c>
      <c r="E118" s="144">
        <f t="shared" si="23"/>
        <v>116077000000</v>
      </c>
      <c r="F118" s="144">
        <f t="shared" si="23"/>
        <v>0</v>
      </c>
      <c r="G118" s="144">
        <f t="shared" si="23"/>
        <v>196905725000</v>
      </c>
      <c r="H118" s="144">
        <f t="shared" si="23"/>
        <v>0</v>
      </c>
      <c r="I118" s="144">
        <f t="shared" si="23"/>
        <v>196905725000</v>
      </c>
      <c r="J118" s="144">
        <f t="shared" si="23"/>
        <v>0</v>
      </c>
      <c r="K118" s="144">
        <f t="shared" si="23"/>
        <v>0</v>
      </c>
    </row>
    <row r="119" spans="1:11" ht="16.2">
      <c r="A119" s="117" t="s">
        <v>114</v>
      </c>
      <c r="B119" s="123" t="s">
        <v>115</v>
      </c>
      <c r="C119" s="44"/>
      <c r="D119" s="44"/>
      <c r="E119" s="137">
        <f t="shared" si="15"/>
        <v>116077000000</v>
      </c>
      <c r="F119" s="144"/>
      <c r="G119" s="138">
        <f t="shared" si="14"/>
        <v>116077000000</v>
      </c>
      <c r="H119" s="144"/>
      <c r="I119" s="144">
        <v>116077000000</v>
      </c>
      <c r="J119" s="144"/>
      <c r="K119" s="144"/>
    </row>
    <row r="120" spans="1:11" ht="16.2">
      <c r="A120" s="117" t="s">
        <v>116</v>
      </c>
      <c r="B120" s="123" t="s">
        <v>117</v>
      </c>
      <c r="C120" s="44">
        <f>C121+C122</f>
        <v>0</v>
      </c>
      <c r="D120" s="44">
        <f t="shared" ref="D120:K120" si="24">D121+D122</f>
        <v>0</v>
      </c>
      <c r="E120" s="144">
        <f t="shared" si="24"/>
        <v>0</v>
      </c>
      <c r="F120" s="144">
        <f t="shared" si="24"/>
        <v>0</v>
      </c>
      <c r="G120" s="138">
        <f t="shared" si="14"/>
        <v>80828725000</v>
      </c>
      <c r="H120" s="144">
        <f t="shared" si="24"/>
        <v>0</v>
      </c>
      <c r="I120" s="144">
        <v>80828725000</v>
      </c>
      <c r="J120" s="144">
        <f t="shared" si="24"/>
        <v>0</v>
      </c>
      <c r="K120" s="144">
        <f t="shared" si="24"/>
        <v>0</v>
      </c>
    </row>
    <row r="121" spans="1:11">
      <c r="A121" s="124" t="s">
        <v>103</v>
      </c>
      <c r="B121" s="125" t="s">
        <v>118</v>
      </c>
      <c r="C121" s="44"/>
      <c r="D121" s="44"/>
      <c r="E121" s="137">
        <f t="shared" si="15"/>
        <v>0</v>
      </c>
      <c r="F121" s="144"/>
      <c r="G121" s="138">
        <f t="shared" si="14"/>
        <v>0</v>
      </c>
      <c r="H121" s="144"/>
      <c r="I121" s="144"/>
      <c r="J121" s="144"/>
      <c r="K121" s="144"/>
    </row>
    <row r="122" spans="1:11">
      <c r="A122" s="124" t="s">
        <v>105</v>
      </c>
      <c r="B122" s="125" t="s">
        <v>119</v>
      </c>
      <c r="C122" s="44"/>
      <c r="D122" s="44"/>
      <c r="E122" s="137">
        <f t="shared" si="15"/>
        <v>0</v>
      </c>
      <c r="F122" s="144"/>
      <c r="G122" s="138">
        <f t="shared" si="14"/>
        <v>0</v>
      </c>
      <c r="H122" s="144"/>
      <c r="I122" s="144"/>
      <c r="J122" s="144"/>
      <c r="K122" s="144"/>
    </row>
    <row r="123" spans="1:11">
      <c r="A123" s="112" t="s">
        <v>73</v>
      </c>
      <c r="B123" s="120" t="s">
        <v>120</v>
      </c>
      <c r="C123" s="44"/>
      <c r="D123" s="44"/>
      <c r="E123" s="137">
        <f t="shared" si="15"/>
        <v>0</v>
      </c>
      <c r="F123" s="144"/>
      <c r="G123" s="138">
        <f t="shared" si="14"/>
        <v>0</v>
      </c>
      <c r="H123" s="144"/>
      <c r="I123" s="144"/>
      <c r="J123" s="144"/>
      <c r="K123" s="144"/>
    </row>
    <row r="124" spans="1:11">
      <c r="A124" s="112" t="s">
        <v>121</v>
      </c>
      <c r="B124" s="120" t="s">
        <v>122</v>
      </c>
      <c r="C124" s="44"/>
      <c r="D124" s="44"/>
      <c r="E124" s="137">
        <f t="shared" si="15"/>
        <v>29710559575</v>
      </c>
      <c r="F124" s="144"/>
      <c r="G124" s="137">
        <f t="shared" si="14"/>
        <v>29710559575</v>
      </c>
      <c r="H124" s="144"/>
      <c r="I124" s="144">
        <v>29710559575</v>
      </c>
      <c r="J124" s="144"/>
      <c r="K124" s="144"/>
    </row>
    <row r="125" spans="1:11">
      <c r="A125" s="126" t="s">
        <v>123</v>
      </c>
      <c r="B125" s="127" t="s">
        <v>124</v>
      </c>
      <c r="C125" s="45"/>
      <c r="D125" s="45"/>
      <c r="E125" s="153">
        <f t="shared" si="15"/>
        <v>13102200</v>
      </c>
      <c r="F125" s="152"/>
      <c r="G125" s="154">
        <f t="shared" si="14"/>
        <v>13102200</v>
      </c>
      <c r="H125" s="152"/>
      <c r="I125" s="152">
        <v>13102200</v>
      </c>
      <c r="J125" s="152"/>
      <c r="K125" s="152"/>
    </row>
  </sheetData>
  <mergeCells count="6">
    <mergeCell ref="H6:I6"/>
    <mergeCell ref="A2:K2"/>
    <mergeCell ref="A3:K3"/>
    <mergeCell ref="C5:D5"/>
    <mergeCell ref="J5:K5"/>
    <mergeCell ref="F5:I5"/>
  </mergeCells>
  <printOptions horizontalCentered="1"/>
  <pageMargins left="0.19685039370078741" right="0.19685039370078741" top="0.59055118110236227" bottom="0.47244094488188981" header="0.31496062992125984" footer="0.31496062992125984"/>
  <pageSetup paperSize="9" scale="55" orientation="landscape" r:id="rId1"/>
  <headerFooter alignWithMargins="0">
    <oddHeader xml:space="preserve">&amp;C                                                                                                                                  </oddHead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J56"/>
  <sheetViews>
    <sheetView topLeftCell="B1" workbookViewId="0">
      <selection activeCell="I4" sqref="I4"/>
    </sheetView>
  </sheetViews>
  <sheetFormatPr defaultColWidth="8.8984375" defaultRowHeight="15.6"/>
  <cols>
    <col min="1" max="1" width="5.09765625" style="26" bestFit="1" customWidth="1"/>
    <col min="2" max="2" width="60.8984375" style="26" customWidth="1"/>
    <col min="3" max="3" width="16.09765625" style="26" customWidth="1"/>
    <col min="4" max="4" width="15.69921875" style="26" customWidth="1"/>
    <col min="5" max="5" width="16.09765625" style="26" customWidth="1"/>
    <col min="6" max="6" width="16.8984375" style="26" customWidth="1"/>
    <col min="7" max="7" width="16.3984375" style="26" customWidth="1"/>
    <col min="8" max="9" width="11" style="26" customWidth="1"/>
    <col min="10" max="16384" width="8.8984375" style="26"/>
  </cols>
  <sheetData>
    <row r="1" spans="1:10" ht="21" customHeight="1">
      <c r="A1" s="34" t="s">
        <v>592</v>
      </c>
      <c r="B1" s="25"/>
      <c r="C1" s="50"/>
      <c r="D1" s="50"/>
      <c r="E1" s="50"/>
      <c r="F1" s="50"/>
      <c r="G1" s="50"/>
      <c r="I1" s="24" t="s">
        <v>161</v>
      </c>
    </row>
    <row r="2" spans="1:10" ht="18.75" customHeight="1">
      <c r="A2" s="241" t="s">
        <v>291</v>
      </c>
      <c r="B2" s="241"/>
      <c r="C2" s="241"/>
      <c r="D2" s="241"/>
      <c r="E2" s="241"/>
      <c r="F2" s="241"/>
      <c r="G2" s="241"/>
      <c r="H2" s="241"/>
      <c r="I2" s="241"/>
    </row>
    <row r="3" spans="1:10" ht="17.25" customHeight="1">
      <c r="A3" s="242" t="str">
        <f>'61'!A3:K3</f>
        <v>(Kèm theo NQ số       /NQ-HĐND ngày 25/3/2026 của HĐND xã Hoằng Phú)</v>
      </c>
      <c r="B3" s="242"/>
      <c r="C3" s="242"/>
      <c r="D3" s="242"/>
      <c r="E3" s="242"/>
      <c r="F3" s="242"/>
      <c r="G3" s="242"/>
      <c r="H3" s="242"/>
      <c r="I3" s="242"/>
    </row>
    <row r="4" spans="1:10">
      <c r="F4" s="28"/>
      <c r="G4" s="51"/>
      <c r="H4" s="52"/>
      <c r="I4" s="52" t="s">
        <v>635</v>
      </c>
    </row>
    <row r="5" spans="1:10" ht="18" customHeight="1">
      <c r="A5" s="33"/>
      <c r="B5" s="33" t="s">
        <v>0</v>
      </c>
      <c r="C5" s="243" t="s">
        <v>204</v>
      </c>
      <c r="D5" s="243"/>
      <c r="E5" s="244" t="s">
        <v>205</v>
      </c>
      <c r="F5" s="245"/>
      <c r="G5" s="246"/>
      <c r="H5" s="244" t="s">
        <v>206</v>
      </c>
      <c r="I5" s="246"/>
    </row>
    <row r="6" spans="1:10" ht="18.75" customHeight="1">
      <c r="A6" s="30" t="s">
        <v>18</v>
      </c>
      <c r="B6" s="30" t="s">
        <v>207</v>
      </c>
      <c r="C6" s="73" t="s">
        <v>197</v>
      </c>
      <c r="D6" s="27" t="s">
        <v>195</v>
      </c>
      <c r="E6" s="27" t="s">
        <v>167</v>
      </c>
      <c r="F6" s="27" t="s">
        <v>4</v>
      </c>
      <c r="G6" s="27" t="s">
        <v>209</v>
      </c>
      <c r="H6" s="73" t="s">
        <v>19</v>
      </c>
      <c r="I6" s="27" t="s">
        <v>195</v>
      </c>
    </row>
    <row r="7" spans="1:10" ht="18.75" customHeight="1">
      <c r="A7" s="30"/>
      <c r="B7" s="30"/>
      <c r="C7" s="73" t="s">
        <v>198</v>
      </c>
      <c r="D7" s="27" t="s">
        <v>199</v>
      </c>
      <c r="E7" s="27" t="s">
        <v>209</v>
      </c>
      <c r="F7" s="27" t="s">
        <v>211</v>
      </c>
      <c r="G7" s="27" t="s">
        <v>213</v>
      </c>
      <c r="H7" s="73" t="s">
        <v>20</v>
      </c>
      <c r="I7" s="27" t="s">
        <v>196</v>
      </c>
    </row>
    <row r="8" spans="1:10" ht="13.5" customHeight="1">
      <c r="A8" s="71"/>
      <c r="B8" s="71"/>
      <c r="C8" s="74" t="s">
        <v>20</v>
      </c>
      <c r="D8" s="74" t="s">
        <v>200</v>
      </c>
      <c r="E8" s="74" t="s">
        <v>210</v>
      </c>
      <c r="F8" s="74" t="s">
        <v>212</v>
      </c>
      <c r="G8" s="74" t="s">
        <v>175</v>
      </c>
      <c r="H8" s="74"/>
      <c r="I8" s="74"/>
    </row>
    <row r="9" spans="1:10" s="29" customFormat="1" ht="11.25" customHeight="1">
      <c r="A9" s="75" t="s">
        <v>1</v>
      </c>
      <c r="B9" s="75" t="s">
        <v>2</v>
      </c>
      <c r="C9" s="76">
        <v>1</v>
      </c>
      <c r="D9" s="76">
        <v>2</v>
      </c>
      <c r="E9" s="76" t="s">
        <v>125</v>
      </c>
      <c r="F9" s="76">
        <v>4</v>
      </c>
      <c r="G9" s="76">
        <v>5</v>
      </c>
      <c r="H9" s="76" t="s">
        <v>215</v>
      </c>
      <c r="I9" s="76" t="s">
        <v>214</v>
      </c>
      <c r="J9" s="129"/>
    </row>
    <row r="10" spans="1:10" ht="22.5" customHeight="1">
      <c r="A10" s="53" t="s">
        <v>1</v>
      </c>
      <c r="B10" s="54" t="s">
        <v>208</v>
      </c>
      <c r="C10" s="160">
        <f>C11+C29</f>
        <v>220895000000</v>
      </c>
      <c r="D10" s="160">
        <f>D11+D29</f>
        <v>220895000000</v>
      </c>
      <c r="E10" s="160">
        <f t="shared" ref="E10:F10" si="0">E11+E29+E46</f>
        <v>385140626473</v>
      </c>
      <c r="F10" s="160">
        <f t="shared" si="0"/>
        <v>0</v>
      </c>
      <c r="G10" s="160">
        <f>G11+G29+G46</f>
        <v>385140626473</v>
      </c>
      <c r="H10" s="161">
        <f t="shared" ref="H10:H11" si="1">E10/C10%</f>
        <v>174.35461485004188</v>
      </c>
      <c r="I10" s="161">
        <f t="shared" ref="I10:I11" si="2">E10/D10%</f>
        <v>174.35461485004188</v>
      </c>
    </row>
    <row r="11" spans="1:10" ht="20.25" customHeight="1">
      <c r="A11" s="55" t="s">
        <v>108</v>
      </c>
      <c r="B11" s="56" t="s">
        <v>178</v>
      </c>
      <c r="C11" s="161">
        <f>D11</f>
        <v>101692000000</v>
      </c>
      <c r="D11" s="161">
        <v>101692000000</v>
      </c>
      <c r="E11" s="161">
        <f t="shared" ref="E11:G11" si="3">E12</f>
        <v>171396381569</v>
      </c>
      <c r="F11" s="161">
        <f t="shared" si="3"/>
        <v>0</v>
      </c>
      <c r="G11" s="161">
        <f t="shared" si="3"/>
        <v>171396381569</v>
      </c>
      <c r="H11" s="161">
        <f t="shared" si="1"/>
        <v>168.5446068215789</v>
      </c>
      <c r="I11" s="161">
        <f t="shared" si="2"/>
        <v>168.5446068215789</v>
      </c>
    </row>
    <row r="12" spans="1:10" ht="33.6">
      <c r="A12" s="55">
        <v>1</v>
      </c>
      <c r="B12" s="72" t="s">
        <v>241</v>
      </c>
      <c r="C12" s="161">
        <f>D12</f>
        <v>101692000000</v>
      </c>
      <c r="D12" s="161">
        <f>SUM(D13:D25)</f>
        <v>101692000000</v>
      </c>
      <c r="E12" s="161">
        <f t="shared" ref="E12:F12" si="4">SUM(E13:E25)</f>
        <v>171396381569</v>
      </c>
      <c r="F12" s="161">
        <f t="shared" si="4"/>
        <v>0</v>
      </c>
      <c r="G12" s="161">
        <f>SUM(G13:G25)</f>
        <v>171396381569</v>
      </c>
      <c r="H12" s="161">
        <f>E12/C12%</f>
        <v>168.5446068215789</v>
      </c>
      <c r="I12" s="161">
        <f>E12/D12%</f>
        <v>168.5446068215789</v>
      </c>
      <c r="J12" s="128"/>
    </row>
    <row r="13" spans="1:10" ht="20.25" customHeight="1">
      <c r="A13" s="22" t="s">
        <v>76</v>
      </c>
      <c r="B13" s="23" t="s">
        <v>126</v>
      </c>
      <c r="C13" s="57"/>
      <c r="D13" s="57"/>
      <c r="E13" s="57">
        <f>G13</f>
        <v>0</v>
      </c>
      <c r="F13" s="58"/>
      <c r="G13" s="58"/>
      <c r="H13" s="59"/>
      <c r="I13" s="59"/>
    </row>
    <row r="14" spans="1:10" ht="20.25" customHeight="1">
      <c r="A14" s="22" t="s">
        <v>78</v>
      </c>
      <c r="B14" s="23" t="s">
        <v>242</v>
      </c>
      <c r="C14" s="57"/>
      <c r="D14" s="57"/>
      <c r="E14" s="57">
        <f t="shared" ref="E14:E27" si="5">G14</f>
        <v>1176685000</v>
      </c>
      <c r="F14" s="58"/>
      <c r="G14" s="58">
        <v>1176685000</v>
      </c>
      <c r="H14" s="161"/>
      <c r="I14" s="161"/>
    </row>
    <row r="15" spans="1:10" ht="20.25" customHeight="1">
      <c r="A15" s="22" t="s">
        <v>80</v>
      </c>
      <c r="B15" s="23" t="s">
        <v>127</v>
      </c>
      <c r="C15" s="57"/>
      <c r="D15" s="57">
        <v>33791000000</v>
      </c>
      <c r="E15" s="57">
        <f t="shared" si="5"/>
        <v>47927705205</v>
      </c>
      <c r="F15" s="58"/>
      <c r="G15" s="58">
        <v>47927705205</v>
      </c>
      <c r="H15" s="161"/>
      <c r="I15" s="161"/>
    </row>
    <row r="16" spans="1:10" ht="20.25" customHeight="1">
      <c r="A16" s="22" t="s">
        <v>82</v>
      </c>
      <c r="B16" s="23" t="s">
        <v>235</v>
      </c>
      <c r="C16" s="57"/>
      <c r="D16" s="57"/>
      <c r="E16" s="57">
        <f t="shared" si="5"/>
        <v>0</v>
      </c>
      <c r="F16" s="58"/>
      <c r="G16" s="58"/>
      <c r="H16" s="59"/>
      <c r="I16" s="59"/>
    </row>
    <row r="17" spans="1:9" ht="20.25" customHeight="1">
      <c r="A17" s="22" t="s">
        <v>84</v>
      </c>
      <c r="B17" s="23" t="s">
        <v>128</v>
      </c>
      <c r="C17" s="57"/>
      <c r="D17" s="57">
        <v>2439000000</v>
      </c>
      <c r="E17" s="57">
        <f t="shared" si="5"/>
        <v>2225138000</v>
      </c>
      <c r="F17" s="58"/>
      <c r="G17" s="58">
        <v>2225138000</v>
      </c>
      <c r="H17" s="59"/>
      <c r="I17" s="59"/>
    </row>
    <row r="18" spans="1:9" ht="20.25" customHeight="1">
      <c r="A18" s="22" t="s">
        <v>86</v>
      </c>
      <c r="B18" s="23" t="s">
        <v>129</v>
      </c>
      <c r="C18" s="57"/>
      <c r="D18" s="57">
        <v>6679000000</v>
      </c>
      <c r="E18" s="57">
        <f t="shared" si="5"/>
        <v>14814151000</v>
      </c>
      <c r="F18" s="58"/>
      <c r="G18" s="58">
        <v>14814151000</v>
      </c>
      <c r="H18" s="59"/>
      <c r="I18" s="59"/>
    </row>
    <row r="19" spans="1:9" ht="20.25" customHeight="1">
      <c r="A19" s="22" t="s">
        <v>130</v>
      </c>
      <c r="B19" s="23" t="s">
        <v>244</v>
      </c>
      <c r="C19" s="57"/>
      <c r="D19" s="57">
        <v>8000000</v>
      </c>
      <c r="E19" s="57">
        <f t="shared" si="5"/>
        <v>0</v>
      </c>
      <c r="F19" s="58"/>
      <c r="G19" s="58"/>
      <c r="H19" s="59"/>
      <c r="I19" s="59"/>
    </row>
    <row r="20" spans="1:9" ht="20.25" customHeight="1">
      <c r="A20" s="22" t="s">
        <v>131</v>
      </c>
      <c r="B20" s="23" t="s">
        <v>132</v>
      </c>
      <c r="C20" s="57"/>
      <c r="D20" s="57"/>
      <c r="E20" s="57">
        <f t="shared" si="5"/>
        <v>734261000</v>
      </c>
      <c r="F20" s="58"/>
      <c r="G20" s="58">
        <v>734261000</v>
      </c>
      <c r="H20" s="59"/>
      <c r="I20" s="59"/>
    </row>
    <row r="21" spans="1:9" ht="20.25" customHeight="1">
      <c r="A21" s="22" t="s">
        <v>133</v>
      </c>
      <c r="B21" s="23" t="s">
        <v>134</v>
      </c>
      <c r="C21" s="57"/>
      <c r="D21" s="57"/>
      <c r="E21" s="57">
        <f t="shared" si="5"/>
        <v>0</v>
      </c>
      <c r="F21" s="58"/>
      <c r="G21" s="58"/>
      <c r="H21" s="59"/>
      <c r="I21" s="59"/>
    </row>
    <row r="22" spans="1:9" ht="20.25" customHeight="1">
      <c r="A22" s="22" t="s">
        <v>135</v>
      </c>
      <c r="B22" s="23" t="s">
        <v>136</v>
      </c>
      <c r="C22" s="57"/>
      <c r="D22" s="57">
        <f>101692000000-D15-D17-D18-D19-D23-D25</f>
        <v>33729000000</v>
      </c>
      <c r="E22" s="57">
        <f t="shared" si="5"/>
        <v>95800649364</v>
      </c>
      <c r="F22" s="58"/>
      <c r="G22" s="58">
        <v>95800649364</v>
      </c>
      <c r="H22" s="59"/>
      <c r="I22" s="59"/>
    </row>
    <row r="23" spans="1:9" ht="20.25" customHeight="1">
      <c r="A23" s="22" t="s">
        <v>137</v>
      </c>
      <c r="B23" s="23" t="s">
        <v>138</v>
      </c>
      <c r="C23" s="57"/>
      <c r="D23" s="57">
        <v>24380000000</v>
      </c>
      <c r="E23" s="57">
        <f t="shared" si="5"/>
        <v>7406182000</v>
      </c>
      <c r="F23" s="58"/>
      <c r="G23" s="58">
        <v>7406182000</v>
      </c>
      <c r="H23" s="59"/>
      <c r="I23" s="59"/>
    </row>
    <row r="24" spans="1:9" ht="16.5" customHeight="1">
      <c r="A24" s="22" t="s">
        <v>139</v>
      </c>
      <c r="B24" s="23" t="s">
        <v>140</v>
      </c>
      <c r="C24" s="59"/>
      <c r="D24" s="59"/>
      <c r="E24" s="57">
        <f t="shared" si="5"/>
        <v>1311610000</v>
      </c>
      <c r="F24" s="59"/>
      <c r="G24" s="144">
        <v>1311610000</v>
      </c>
      <c r="H24" s="59"/>
      <c r="I24" s="59"/>
    </row>
    <row r="25" spans="1:9" ht="17.25" customHeight="1">
      <c r="A25" s="22" t="s">
        <v>141</v>
      </c>
      <c r="B25" s="23" t="s">
        <v>142</v>
      </c>
      <c r="C25" s="59"/>
      <c r="D25" s="144">
        <v>666000000</v>
      </c>
      <c r="E25" s="57">
        <f t="shared" si="5"/>
        <v>0</v>
      </c>
      <c r="F25" s="59"/>
      <c r="G25" s="59"/>
      <c r="H25" s="59"/>
      <c r="I25" s="59"/>
    </row>
    <row r="26" spans="1:9" ht="84">
      <c r="A26" s="60">
        <v>2</v>
      </c>
      <c r="B26" s="72" t="s">
        <v>243</v>
      </c>
      <c r="C26" s="59"/>
      <c r="D26" s="59"/>
      <c r="E26" s="57">
        <f t="shared" si="5"/>
        <v>0</v>
      </c>
      <c r="F26" s="59"/>
      <c r="G26" s="59"/>
      <c r="H26" s="59"/>
      <c r="I26" s="59"/>
    </row>
    <row r="27" spans="1:9" ht="17.25" customHeight="1">
      <c r="A27" s="60">
        <v>3</v>
      </c>
      <c r="B27" s="61" t="s">
        <v>143</v>
      </c>
      <c r="C27" s="59"/>
      <c r="D27" s="59"/>
      <c r="E27" s="57">
        <f t="shared" si="5"/>
        <v>0</v>
      </c>
      <c r="F27" s="59"/>
      <c r="G27" s="59"/>
      <c r="H27" s="59"/>
      <c r="I27" s="59"/>
    </row>
    <row r="28" spans="1:9" ht="17.25" customHeight="1">
      <c r="A28" s="55" t="s">
        <v>73</v>
      </c>
      <c r="B28" s="56" t="s">
        <v>144</v>
      </c>
      <c r="C28" s="59"/>
      <c r="D28" s="59"/>
      <c r="E28" s="59"/>
      <c r="F28" s="59"/>
      <c r="G28" s="59"/>
      <c r="H28" s="59"/>
      <c r="I28" s="59"/>
    </row>
    <row r="29" spans="1:9" ht="17.25" customHeight="1">
      <c r="A29" s="55" t="s">
        <v>90</v>
      </c>
      <c r="B29" s="56" t="s">
        <v>179</v>
      </c>
      <c r="C29" s="162">
        <f>SUM(C30:C42)</f>
        <v>119203000000</v>
      </c>
      <c r="D29" s="162">
        <f>SUM(D30:D42)</f>
        <v>119203000000</v>
      </c>
      <c r="E29" s="162">
        <f t="shared" ref="E29:F29" si="6">SUM(E30:E42)</f>
        <v>137981699363</v>
      </c>
      <c r="F29" s="162">
        <f t="shared" si="6"/>
        <v>0</v>
      </c>
      <c r="G29" s="162">
        <f>SUM(G30:G42)</f>
        <v>137981699363</v>
      </c>
      <c r="H29" s="161">
        <f>E29/C29%</f>
        <v>115.75354593676333</v>
      </c>
      <c r="I29" s="161">
        <f>E29/D29%</f>
        <v>115.75354593676333</v>
      </c>
    </row>
    <row r="30" spans="1:9" ht="17.25" customHeight="1">
      <c r="A30" s="22" t="s">
        <v>103</v>
      </c>
      <c r="B30" s="23" t="s">
        <v>126</v>
      </c>
      <c r="C30" s="144">
        <f>D30</f>
        <v>209000000</v>
      </c>
      <c r="D30" s="144">
        <v>209000000</v>
      </c>
      <c r="E30" s="144">
        <f>G30</f>
        <v>281091801</v>
      </c>
      <c r="F30" s="144"/>
      <c r="G30" s="144">
        <v>281091801</v>
      </c>
      <c r="H30" s="57">
        <f t="shared" ref="H30:H41" si="7">E30/C30%</f>
        <v>134.49368468899522</v>
      </c>
      <c r="I30" s="57">
        <f t="shared" ref="I30:I41" si="8">E30/D30%</f>
        <v>134.49368468899522</v>
      </c>
    </row>
    <row r="31" spans="1:9" ht="17.25" customHeight="1">
      <c r="A31" s="22" t="s">
        <v>105</v>
      </c>
      <c r="B31" s="23" t="s">
        <v>242</v>
      </c>
      <c r="C31" s="144">
        <f t="shared" ref="C31:C35" si="9">D31</f>
        <v>1434000000</v>
      </c>
      <c r="D31" s="144">
        <v>1434000000</v>
      </c>
      <c r="E31" s="144">
        <f t="shared" ref="E31:E42" si="10">G31</f>
        <v>1575981575</v>
      </c>
      <c r="F31" s="144"/>
      <c r="G31" s="144">
        <v>1575981575</v>
      </c>
      <c r="H31" s="57">
        <f t="shared" si="7"/>
        <v>109.90108612273362</v>
      </c>
      <c r="I31" s="57">
        <f t="shared" si="8"/>
        <v>109.90108612273362</v>
      </c>
    </row>
    <row r="32" spans="1:9" ht="17.25" customHeight="1">
      <c r="A32" s="22" t="s">
        <v>145</v>
      </c>
      <c r="B32" s="23" t="s">
        <v>127</v>
      </c>
      <c r="C32" s="144">
        <f t="shared" si="9"/>
        <v>70723000000</v>
      </c>
      <c r="D32" s="144">
        <v>70723000000</v>
      </c>
      <c r="E32" s="144">
        <f t="shared" si="10"/>
        <v>67992988780</v>
      </c>
      <c r="F32" s="144"/>
      <c r="G32" s="144">
        <v>67992988780</v>
      </c>
      <c r="H32" s="57">
        <f t="shared" si="7"/>
        <v>96.139853767515518</v>
      </c>
      <c r="I32" s="57">
        <f t="shared" si="8"/>
        <v>96.139853767515518</v>
      </c>
    </row>
    <row r="33" spans="1:10" ht="17.25" customHeight="1">
      <c r="A33" s="22" t="s">
        <v>146</v>
      </c>
      <c r="B33" s="23" t="s">
        <v>235</v>
      </c>
      <c r="C33" s="144">
        <f t="shared" si="9"/>
        <v>0</v>
      </c>
      <c r="D33" s="144"/>
      <c r="E33" s="144">
        <f t="shared" si="10"/>
        <v>0</v>
      </c>
      <c r="F33" s="144"/>
      <c r="G33" s="144"/>
      <c r="H33" s="57"/>
      <c r="I33" s="57"/>
    </row>
    <row r="34" spans="1:10" ht="17.25" customHeight="1">
      <c r="A34" s="22" t="s">
        <v>147</v>
      </c>
      <c r="B34" s="23" t="s">
        <v>128</v>
      </c>
      <c r="C34" s="144">
        <f t="shared" si="9"/>
        <v>4725000000</v>
      </c>
      <c r="D34" s="144">
        <v>4725000000</v>
      </c>
      <c r="E34" s="144">
        <f t="shared" si="10"/>
        <v>4207455848</v>
      </c>
      <c r="F34" s="144"/>
      <c r="G34" s="144">
        <v>4207455848</v>
      </c>
      <c r="H34" s="57">
        <f t="shared" si="7"/>
        <v>89.046684613756611</v>
      </c>
      <c r="I34" s="57">
        <f t="shared" si="8"/>
        <v>89.046684613756611</v>
      </c>
    </row>
    <row r="35" spans="1:10" ht="17.25" customHeight="1">
      <c r="A35" s="22" t="s">
        <v>148</v>
      </c>
      <c r="B35" s="23" t="s">
        <v>129</v>
      </c>
      <c r="C35" s="144">
        <f t="shared" si="9"/>
        <v>787000000</v>
      </c>
      <c r="D35" s="144">
        <v>787000000</v>
      </c>
      <c r="E35" s="144">
        <f t="shared" si="10"/>
        <v>171771000</v>
      </c>
      <c r="F35" s="144"/>
      <c r="G35" s="144">
        <v>171771000</v>
      </c>
      <c r="H35" s="57">
        <f t="shared" si="7"/>
        <v>21.826048284625159</v>
      </c>
      <c r="I35" s="57">
        <f t="shared" si="8"/>
        <v>21.826048284625159</v>
      </c>
    </row>
    <row r="36" spans="1:10" ht="17.25" customHeight="1">
      <c r="A36" s="22" t="s">
        <v>149</v>
      </c>
      <c r="B36" s="23" t="s">
        <v>244</v>
      </c>
      <c r="C36" s="144"/>
      <c r="D36" s="144"/>
      <c r="E36" s="144">
        <f t="shared" si="10"/>
        <v>129282380</v>
      </c>
      <c r="F36" s="144"/>
      <c r="G36" s="144">
        <v>129282380</v>
      </c>
      <c r="H36" s="57"/>
      <c r="I36" s="57"/>
    </row>
    <row r="37" spans="1:10" ht="17.25" customHeight="1">
      <c r="A37" s="22" t="s">
        <v>150</v>
      </c>
      <c r="B37" s="23" t="s">
        <v>132</v>
      </c>
      <c r="C37" s="144"/>
      <c r="D37" s="144"/>
      <c r="E37" s="144">
        <f t="shared" si="10"/>
        <v>1000000</v>
      </c>
      <c r="F37" s="144"/>
      <c r="G37" s="144">
        <v>1000000</v>
      </c>
      <c r="H37" s="57"/>
      <c r="I37" s="57"/>
    </row>
    <row r="38" spans="1:10" ht="17.25" customHeight="1">
      <c r="A38" s="22" t="s">
        <v>151</v>
      </c>
      <c r="B38" s="23" t="s">
        <v>134</v>
      </c>
      <c r="C38" s="144">
        <f>D38</f>
        <v>294000000</v>
      </c>
      <c r="D38" s="144">
        <v>294000000</v>
      </c>
      <c r="E38" s="144">
        <f t="shared" si="10"/>
        <v>324450000</v>
      </c>
      <c r="F38" s="144"/>
      <c r="G38" s="144">
        <v>324450000</v>
      </c>
      <c r="H38" s="57">
        <f t="shared" si="7"/>
        <v>110.35714285714286</v>
      </c>
      <c r="I38" s="57">
        <f t="shared" si="8"/>
        <v>110.35714285714286</v>
      </c>
    </row>
    <row r="39" spans="1:10" ht="17.25" customHeight="1">
      <c r="A39" s="22" t="s">
        <v>152</v>
      </c>
      <c r="B39" s="23" t="s">
        <v>136</v>
      </c>
      <c r="C39" s="144">
        <f t="shared" ref="C39:C43" si="11">D39</f>
        <v>2427000000</v>
      </c>
      <c r="D39" s="144">
        <v>2427000000</v>
      </c>
      <c r="E39" s="144">
        <f t="shared" si="10"/>
        <v>1079283404</v>
      </c>
      <c r="F39" s="144"/>
      <c r="G39" s="144">
        <v>1079283404</v>
      </c>
      <c r="H39" s="57">
        <f t="shared" si="7"/>
        <v>44.469855953852495</v>
      </c>
      <c r="I39" s="57">
        <f t="shared" si="8"/>
        <v>44.469855953852495</v>
      </c>
    </row>
    <row r="40" spans="1:10" ht="17.25" customHeight="1">
      <c r="A40" s="22" t="s">
        <v>153</v>
      </c>
      <c r="B40" s="23" t="s">
        <v>138</v>
      </c>
      <c r="C40" s="144">
        <f t="shared" si="11"/>
        <v>25413000000</v>
      </c>
      <c r="D40" s="158">
        <v>25413000000</v>
      </c>
      <c r="E40" s="144">
        <f t="shared" si="10"/>
        <v>44768228659</v>
      </c>
      <c r="F40" s="144"/>
      <c r="G40" s="144">
        <v>44768228659</v>
      </c>
      <c r="H40" s="57">
        <f t="shared" si="7"/>
        <v>176.1627067209696</v>
      </c>
      <c r="I40" s="57">
        <f t="shared" si="8"/>
        <v>176.1627067209696</v>
      </c>
    </row>
    <row r="41" spans="1:10" ht="17.25" customHeight="1">
      <c r="A41" s="22" t="s">
        <v>154</v>
      </c>
      <c r="B41" s="23" t="s">
        <v>140</v>
      </c>
      <c r="C41" s="144">
        <f t="shared" si="11"/>
        <v>11859000000</v>
      </c>
      <c r="D41" s="144">
        <v>11859000000</v>
      </c>
      <c r="E41" s="144">
        <f t="shared" si="10"/>
        <v>17450165916</v>
      </c>
      <c r="F41" s="144"/>
      <c r="G41" s="144">
        <v>17450165916</v>
      </c>
      <c r="H41" s="57">
        <f t="shared" si="7"/>
        <v>147.14702686567165</v>
      </c>
      <c r="I41" s="57">
        <f t="shared" si="8"/>
        <v>147.14702686567165</v>
      </c>
    </row>
    <row r="42" spans="1:10" ht="17.25" customHeight="1">
      <c r="A42" s="22" t="s">
        <v>155</v>
      </c>
      <c r="B42" s="23" t="s">
        <v>156</v>
      </c>
      <c r="C42" s="144">
        <f t="shared" si="11"/>
        <v>1332000000</v>
      </c>
      <c r="D42" s="144">
        <v>1332000000</v>
      </c>
      <c r="E42" s="59">
        <f t="shared" si="10"/>
        <v>0</v>
      </c>
      <c r="F42" s="59"/>
      <c r="G42" s="59">
        <v>0</v>
      </c>
      <c r="H42" s="59"/>
      <c r="I42" s="59"/>
    </row>
    <row r="43" spans="1:10" ht="17.25" customHeight="1">
      <c r="A43" s="55" t="s">
        <v>93</v>
      </c>
      <c r="B43" s="56" t="s">
        <v>180</v>
      </c>
      <c r="C43" s="144">
        <f t="shared" si="11"/>
        <v>0</v>
      </c>
      <c r="D43" s="144"/>
      <c r="E43" s="59"/>
      <c r="F43" s="59"/>
      <c r="G43" s="59"/>
      <c r="H43" s="59"/>
      <c r="I43" s="59"/>
    </row>
    <row r="44" spans="1:10" ht="17.25" customHeight="1">
      <c r="A44" s="55" t="s">
        <v>95</v>
      </c>
      <c r="B44" s="56" t="s">
        <v>246</v>
      </c>
      <c r="C44" s="144"/>
      <c r="D44" s="144"/>
      <c r="E44" s="59"/>
      <c r="F44" s="59"/>
      <c r="G44" s="59"/>
      <c r="H44" s="59"/>
      <c r="I44" s="59"/>
      <c r="J44" s="130"/>
    </row>
    <row r="45" spans="1:10" ht="17.25" customHeight="1">
      <c r="A45" s="55" t="s">
        <v>99</v>
      </c>
      <c r="B45" s="56" t="s">
        <v>247</v>
      </c>
      <c r="C45" s="144"/>
      <c r="D45" s="144"/>
      <c r="E45" s="59"/>
      <c r="F45" s="59"/>
      <c r="G45" s="59"/>
      <c r="H45" s="59"/>
      <c r="I45" s="59"/>
      <c r="J45" s="130"/>
    </row>
    <row r="46" spans="1:10" ht="17.25" customHeight="1">
      <c r="A46" s="55" t="s">
        <v>248</v>
      </c>
      <c r="B46" s="56" t="s">
        <v>216</v>
      </c>
      <c r="C46" s="59"/>
      <c r="D46" s="162"/>
      <c r="E46" s="162">
        <f>G46</f>
        <v>75762545541</v>
      </c>
      <c r="F46" s="63"/>
      <c r="G46" s="162">
        <f>75237545541+525000000</f>
        <v>75762545541</v>
      </c>
      <c r="H46" s="57"/>
      <c r="I46" s="57"/>
      <c r="J46" s="130"/>
    </row>
    <row r="47" spans="1:10" ht="17.25" customHeight="1">
      <c r="A47" s="55" t="s">
        <v>288</v>
      </c>
      <c r="B47" s="93" t="s">
        <v>263</v>
      </c>
      <c r="C47" s="59"/>
      <c r="D47" s="59"/>
      <c r="E47" s="59"/>
      <c r="F47" s="59"/>
      <c r="G47" s="59"/>
      <c r="H47" s="59"/>
      <c r="I47" s="59"/>
      <c r="J47" s="130"/>
    </row>
    <row r="48" spans="1:10" ht="17.25" customHeight="1">
      <c r="A48" s="62" t="s">
        <v>2</v>
      </c>
      <c r="B48" s="63" t="s">
        <v>217</v>
      </c>
      <c r="C48" s="162">
        <f>C49+C50</f>
        <v>0</v>
      </c>
      <c r="D48" s="162">
        <f>D49+D50</f>
        <v>0</v>
      </c>
      <c r="E48" s="162">
        <f>E49+E50</f>
        <v>196905725000</v>
      </c>
      <c r="F48" s="162">
        <f t="shared" ref="F48:I48" si="12">F49+F50</f>
        <v>196905725000</v>
      </c>
      <c r="G48" s="63">
        <f t="shared" si="12"/>
        <v>0</v>
      </c>
      <c r="H48" s="63">
        <f t="shared" si="12"/>
        <v>0</v>
      </c>
      <c r="I48" s="63">
        <f t="shared" si="12"/>
        <v>0</v>
      </c>
    </row>
    <row r="49" spans="1:9" ht="17.25" customHeight="1">
      <c r="A49" s="64">
        <v>1</v>
      </c>
      <c r="B49" s="37" t="s">
        <v>115</v>
      </c>
      <c r="C49" s="144"/>
      <c r="D49" s="144"/>
      <c r="E49" s="163">
        <f>F49+G49</f>
        <v>116077000000</v>
      </c>
      <c r="F49" s="144">
        <v>116077000000</v>
      </c>
      <c r="G49" s="59"/>
      <c r="H49" s="59"/>
      <c r="I49" s="59"/>
    </row>
    <row r="50" spans="1:9" ht="17.25" customHeight="1">
      <c r="A50" s="64">
        <v>2</v>
      </c>
      <c r="B50" s="37" t="s">
        <v>117</v>
      </c>
      <c r="C50" s="144"/>
      <c r="D50" s="144"/>
      <c r="E50" s="163">
        <f t="shared" ref="E50:E53" si="13">F50+G50</f>
        <v>80828725000</v>
      </c>
      <c r="F50" s="144">
        <f>F51</f>
        <v>80828725000</v>
      </c>
      <c r="G50" s="59"/>
      <c r="H50" s="59"/>
      <c r="I50" s="59"/>
    </row>
    <row r="51" spans="1:9" ht="17.25" customHeight="1">
      <c r="A51" s="65"/>
      <c r="B51" s="66" t="s">
        <v>218</v>
      </c>
      <c r="C51" s="144"/>
      <c r="D51" s="144"/>
      <c r="E51" s="163">
        <f t="shared" si="13"/>
        <v>80828725000</v>
      </c>
      <c r="F51" s="144">
        <v>80828725000</v>
      </c>
      <c r="G51" s="59"/>
      <c r="H51" s="59"/>
      <c r="I51" s="59"/>
    </row>
    <row r="52" spans="1:9" ht="17.25" customHeight="1">
      <c r="A52" s="65"/>
      <c r="B52" s="66" t="s">
        <v>219</v>
      </c>
      <c r="C52" s="144"/>
      <c r="D52" s="144"/>
      <c r="E52" s="163">
        <f t="shared" si="13"/>
        <v>0</v>
      </c>
      <c r="F52" s="59"/>
      <c r="G52" s="59"/>
      <c r="H52" s="59"/>
      <c r="I52" s="59"/>
    </row>
    <row r="53" spans="1:9" ht="17.25" customHeight="1">
      <c r="A53" s="62" t="s">
        <v>111</v>
      </c>
      <c r="B53" s="67" t="s">
        <v>294</v>
      </c>
      <c r="C53" s="162"/>
      <c r="D53" s="162"/>
      <c r="E53" s="163">
        <f t="shared" si="13"/>
        <v>128318700</v>
      </c>
      <c r="F53" s="59"/>
      <c r="G53" s="144">
        <f>86578700+41740000</f>
        <v>128318700</v>
      </c>
      <c r="H53" s="59"/>
      <c r="I53" s="59"/>
    </row>
    <row r="54" spans="1:9" ht="17.25" customHeight="1">
      <c r="A54" s="62" t="s">
        <v>121</v>
      </c>
      <c r="B54" s="67" t="s">
        <v>292</v>
      </c>
      <c r="C54" s="162">
        <v>2242000000</v>
      </c>
      <c r="D54" s="162">
        <v>2242000000</v>
      </c>
      <c r="E54" s="59"/>
      <c r="F54" s="59"/>
      <c r="G54" s="59"/>
      <c r="H54" s="59"/>
      <c r="I54" s="59"/>
    </row>
    <row r="55" spans="1:9" ht="17.25" customHeight="1">
      <c r="A55" s="59"/>
      <c r="B55" s="68" t="s">
        <v>293</v>
      </c>
      <c r="C55" s="159">
        <f>C10+C48+C53+C54</f>
        <v>223137000000</v>
      </c>
      <c r="D55" s="159">
        <f>D10+D48+D53+D54</f>
        <v>223137000000</v>
      </c>
      <c r="E55" s="159">
        <f t="shared" ref="E55:F55" si="14">E10+E48+E53+E54</f>
        <v>582174670173</v>
      </c>
      <c r="F55" s="159">
        <f t="shared" si="14"/>
        <v>196905725000</v>
      </c>
      <c r="G55" s="159">
        <f>G10+G48+G53+G54</f>
        <v>385268945173</v>
      </c>
      <c r="H55" s="161">
        <f>E55/C55%</f>
        <v>260.90458784199842</v>
      </c>
      <c r="I55" s="161">
        <f>E55/D55%</f>
        <v>260.90458784199842</v>
      </c>
    </row>
    <row r="56" spans="1:9">
      <c r="A56" s="69"/>
      <c r="B56" s="70"/>
      <c r="C56" s="69"/>
      <c r="D56" s="69"/>
      <c r="E56" s="69"/>
      <c r="F56" s="69"/>
      <c r="G56" s="69"/>
      <c r="H56" s="69"/>
      <c r="I56" s="69"/>
    </row>
  </sheetData>
  <mergeCells count="5">
    <mergeCell ref="A2:I2"/>
    <mergeCell ref="A3:I3"/>
    <mergeCell ref="C5:D5"/>
    <mergeCell ref="E5:G5"/>
    <mergeCell ref="H5:I5"/>
  </mergeCells>
  <printOptions horizontalCentered="1"/>
  <pageMargins left="0.47244094488188981" right="0.47244094488188981" top="0.59" bottom="0.38" header="0.68" footer="0.5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J158"/>
  <sheetViews>
    <sheetView workbookViewId="0">
      <selection activeCell="A161" sqref="A161:XFD169"/>
    </sheetView>
  </sheetViews>
  <sheetFormatPr defaultColWidth="9" defaultRowHeight="16.8"/>
  <cols>
    <col min="1" max="1" width="6" style="177" customWidth="1"/>
    <col min="2" max="2" width="12.09765625" style="177" customWidth="1"/>
    <col min="3" max="3" width="12" style="177" customWidth="1"/>
    <col min="4" max="4" width="12.59765625" style="177" customWidth="1"/>
    <col min="5" max="5" width="18.69921875" style="177" bestFit="1" customWidth="1"/>
    <col min="6" max="6" width="15.09765625" style="176" bestFit="1" customWidth="1"/>
    <col min="7" max="7" width="19.69921875" style="176" customWidth="1"/>
    <col min="8" max="8" width="18.19921875" style="176" bestFit="1" customWidth="1"/>
    <col min="9" max="9" width="9" style="176"/>
    <col min="10" max="10" width="16.19921875" style="176" bestFit="1" customWidth="1"/>
    <col min="11" max="16384" width="9" style="176"/>
  </cols>
  <sheetData>
    <row r="1" spans="1:10">
      <c r="A1" s="34" t="s">
        <v>592</v>
      </c>
      <c r="B1" s="174"/>
      <c r="C1" s="174"/>
      <c r="D1" s="174"/>
      <c r="E1" s="174"/>
      <c r="F1" s="175"/>
      <c r="G1" s="175"/>
      <c r="H1" s="209" t="s">
        <v>162</v>
      </c>
    </row>
    <row r="2" spans="1:10">
      <c r="E2" s="178"/>
      <c r="F2" s="178"/>
      <c r="G2" s="178"/>
      <c r="H2" s="178"/>
    </row>
    <row r="3" spans="1:10">
      <c r="A3" s="247" t="s">
        <v>295</v>
      </c>
      <c r="B3" s="247"/>
      <c r="C3" s="247"/>
      <c r="D3" s="247"/>
      <c r="E3" s="247"/>
      <c r="F3" s="247"/>
      <c r="G3" s="247"/>
      <c r="H3" s="247"/>
    </row>
    <row r="4" spans="1:10">
      <c r="A4" s="248" t="s">
        <v>633</v>
      </c>
      <c r="B4" s="248"/>
      <c r="C4" s="248"/>
      <c r="D4" s="248"/>
      <c r="E4" s="248"/>
      <c r="F4" s="248"/>
      <c r="G4" s="248"/>
      <c r="H4" s="248"/>
    </row>
    <row r="5" spans="1:10">
      <c r="H5" s="179" t="s">
        <v>166</v>
      </c>
    </row>
    <row r="6" spans="1:10" ht="5.25" customHeight="1"/>
    <row r="7" spans="1:10" s="175" customFormat="1" ht="27.75" customHeight="1">
      <c r="A7" s="180" t="s">
        <v>197</v>
      </c>
      <c r="B7" s="180" t="s">
        <v>220</v>
      </c>
      <c r="C7" s="180" t="s">
        <v>221</v>
      </c>
      <c r="D7" s="180" t="s">
        <v>222</v>
      </c>
      <c r="E7" s="180" t="s">
        <v>157</v>
      </c>
      <c r="F7" s="181" t="s">
        <v>158</v>
      </c>
      <c r="G7" s="181" t="s">
        <v>223</v>
      </c>
      <c r="H7" s="181" t="s">
        <v>224</v>
      </c>
    </row>
    <row r="8" spans="1:10" ht="27.75" customHeight="1">
      <c r="A8" s="249" t="s">
        <v>591</v>
      </c>
      <c r="B8" s="250"/>
      <c r="C8" s="250"/>
      <c r="D8" s="251"/>
      <c r="E8" s="182">
        <f>SUM(E9:E158)</f>
        <v>829685142443</v>
      </c>
      <c r="F8" s="182">
        <f>SUM(F9:F158)</f>
        <v>419601389</v>
      </c>
      <c r="G8" s="182">
        <f>SUM(G9:G158)</f>
        <v>443996595881</v>
      </c>
      <c r="H8" s="182">
        <f>SUM(H9:H158)</f>
        <v>385268945173</v>
      </c>
      <c r="J8" s="211"/>
    </row>
    <row r="9" spans="1:10" ht="20.25" customHeight="1">
      <c r="A9" s="183" t="s">
        <v>24</v>
      </c>
      <c r="B9" s="183" t="s">
        <v>296</v>
      </c>
      <c r="C9" s="183" t="s">
        <v>297</v>
      </c>
      <c r="D9" s="183" t="s">
        <v>298</v>
      </c>
      <c r="E9" s="184">
        <v>1569000</v>
      </c>
      <c r="F9" s="184">
        <v>1569000</v>
      </c>
      <c r="G9" s="184">
        <v>0</v>
      </c>
      <c r="H9" s="184">
        <v>0</v>
      </c>
    </row>
    <row r="10" spans="1:10" ht="20.25" customHeight="1">
      <c r="A10" s="185" t="s">
        <v>24</v>
      </c>
      <c r="B10" s="185" t="s">
        <v>296</v>
      </c>
      <c r="C10" s="185" t="s">
        <v>299</v>
      </c>
      <c r="D10" s="185" t="s">
        <v>300</v>
      </c>
      <c r="E10" s="186">
        <v>13550000</v>
      </c>
      <c r="F10" s="186">
        <v>13550000</v>
      </c>
      <c r="G10" s="186">
        <v>0</v>
      </c>
      <c r="H10" s="186">
        <v>0</v>
      </c>
    </row>
    <row r="11" spans="1:10" ht="20.25" customHeight="1">
      <c r="A11" s="185" t="s">
        <v>24</v>
      </c>
      <c r="B11" s="185" t="s">
        <v>296</v>
      </c>
      <c r="C11" s="185" t="s">
        <v>301</v>
      </c>
      <c r="D11" s="185" t="s">
        <v>302</v>
      </c>
      <c r="E11" s="186">
        <v>19950000</v>
      </c>
      <c r="F11" s="186">
        <v>19950000</v>
      </c>
      <c r="G11" s="186">
        <v>0</v>
      </c>
      <c r="H11" s="186">
        <v>0</v>
      </c>
    </row>
    <row r="12" spans="1:10" ht="20.25" customHeight="1">
      <c r="A12" s="185" t="s">
        <v>24</v>
      </c>
      <c r="B12" s="185" t="s">
        <v>296</v>
      </c>
      <c r="C12" s="185" t="s">
        <v>301</v>
      </c>
      <c r="D12" s="185" t="s">
        <v>303</v>
      </c>
      <c r="E12" s="186">
        <v>29750000</v>
      </c>
      <c r="F12" s="186">
        <v>29750000</v>
      </c>
      <c r="G12" s="186">
        <v>0</v>
      </c>
      <c r="H12" s="186">
        <v>0</v>
      </c>
    </row>
    <row r="13" spans="1:10" ht="20.25" customHeight="1">
      <c r="A13" s="185" t="s">
        <v>24</v>
      </c>
      <c r="B13" s="185" t="s">
        <v>304</v>
      </c>
      <c r="C13" s="185" t="s">
        <v>305</v>
      </c>
      <c r="D13" s="185" t="s">
        <v>306</v>
      </c>
      <c r="E13" s="186">
        <v>157189160</v>
      </c>
      <c r="F13" s="186">
        <v>0</v>
      </c>
      <c r="G13" s="186">
        <v>125751328</v>
      </c>
      <c r="H13" s="186">
        <v>31437832</v>
      </c>
    </row>
    <row r="14" spans="1:10" ht="20.25" customHeight="1">
      <c r="A14" s="185" t="s">
        <v>24</v>
      </c>
      <c r="B14" s="185" t="s">
        <v>307</v>
      </c>
      <c r="C14" s="185" t="s">
        <v>308</v>
      </c>
      <c r="D14" s="185" t="s">
        <v>309</v>
      </c>
      <c r="E14" s="186">
        <v>288450</v>
      </c>
      <c r="F14" s="186">
        <v>0</v>
      </c>
      <c r="G14" s="186">
        <v>230760</v>
      </c>
      <c r="H14" s="186">
        <v>57690</v>
      </c>
    </row>
    <row r="15" spans="1:10" ht="20.25" customHeight="1">
      <c r="A15" s="185" t="s">
        <v>24</v>
      </c>
      <c r="B15" s="185" t="s">
        <v>307</v>
      </c>
      <c r="C15" s="185" t="s">
        <v>305</v>
      </c>
      <c r="D15" s="185" t="s">
        <v>306</v>
      </c>
      <c r="E15" s="186">
        <v>11217500</v>
      </c>
      <c r="F15" s="186">
        <v>0</v>
      </c>
      <c r="G15" s="186">
        <v>8974000</v>
      </c>
      <c r="H15" s="186">
        <v>2243500</v>
      </c>
    </row>
    <row r="16" spans="1:10" ht="20.25" customHeight="1">
      <c r="A16" s="185" t="s">
        <v>24</v>
      </c>
      <c r="B16" s="185" t="s">
        <v>310</v>
      </c>
      <c r="C16" s="185" t="s">
        <v>308</v>
      </c>
      <c r="D16" s="185" t="s">
        <v>311</v>
      </c>
      <c r="E16" s="186">
        <v>206550</v>
      </c>
      <c r="F16" s="186">
        <v>0</v>
      </c>
      <c r="G16" s="186">
        <v>0</v>
      </c>
      <c r="H16" s="186">
        <v>206550</v>
      </c>
    </row>
    <row r="17" spans="1:8" ht="20.25" customHeight="1">
      <c r="A17" s="185" t="s">
        <v>24</v>
      </c>
      <c r="B17" s="185" t="s">
        <v>310</v>
      </c>
      <c r="C17" s="185" t="s">
        <v>308</v>
      </c>
      <c r="D17" s="185" t="s">
        <v>309</v>
      </c>
      <c r="E17" s="186">
        <v>771120</v>
      </c>
      <c r="F17" s="186">
        <v>0</v>
      </c>
      <c r="G17" s="186">
        <v>616896</v>
      </c>
      <c r="H17" s="186">
        <v>154224</v>
      </c>
    </row>
    <row r="18" spans="1:8" ht="20.25" customHeight="1">
      <c r="A18" s="185" t="s">
        <v>24</v>
      </c>
      <c r="B18" s="185" t="s">
        <v>310</v>
      </c>
      <c r="C18" s="185" t="s">
        <v>305</v>
      </c>
      <c r="D18" s="185" t="s">
        <v>306</v>
      </c>
      <c r="E18" s="186">
        <v>10395000</v>
      </c>
      <c r="F18" s="186">
        <v>0</v>
      </c>
      <c r="G18" s="186">
        <v>8316000</v>
      </c>
      <c r="H18" s="186">
        <v>2079000</v>
      </c>
    </row>
    <row r="19" spans="1:8" ht="20.25" customHeight="1">
      <c r="A19" s="185" t="s">
        <v>24</v>
      </c>
      <c r="B19" s="185" t="s">
        <v>310</v>
      </c>
      <c r="C19" s="185" t="s">
        <v>312</v>
      </c>
      <c r="D19" s="185" t="s">
        <v>313</v>
      </c>
      <c r="E19" s="186">
        <v>5000</v>
      </c>
      <c r="F19" s="186">
        <v>0</v>
      </c>
      <c r="G19" s="186">
        <v>5000</v>
      </c>
      <c r="H19" s="186">
        <v>0</v>
      </c>
    </row>
    <row r="20" spans="1:8" ht="20.25" customHeight="1">
      <c r="A20" s="185" t="s">
        <v>24</v>
      </c>
      <c r="B20" s="185" t="s">
        <v>314</v>
      </c>
      <c r="C20" s="185" t="s">
        <v>308</v>
      </c>
      <c r="D20" s="185" t="s">
        <v>309</v>
      </c>
      <c r="E20" s="186">
        <v>298725</v>
      </c>
      <c r="F20" s="186">
        <v>0</v>
      </c>
      <c r="G20" s="186">
        <v>238980</v>
      </c>
      <c r="H20" s="186">
        <v>59745</v>
      </c>
    </row>
    <row r="21" spans="1:8" ht="20.25" customHeight="1">
      <c r="A21" s="185" t="s">
        <v>24</v>
      </c>
      <c r="B21" s="185" t="s">
        <v>314</v>
      </c>
      <c r="C21" s="185" t="s">
        <v>305</v>
      </c>
      <c r="D21" s="185" t="s">
        <v>306</v>
      </c>
      <c r="E21" s="186">
        <v>5740000</v>
      </c>
      <c r="F21" s="186">
        <v>0</v>
      </c>
      <c r="G21" s="186">
        <v>4592000</v>
      </c>
      <c r="H21" s="186">
        <v>1148000</v>
      </c>
    </row>
    <row r="22" spans="1:8" ht="20.25" customHeight="1">
      <c r="A22" s="185" t="s">
        <v>24</v>
      </c>
      <c r="B22" s="185" t="s">
        <v>315</v>
      </c>
      <c r="C22" s="185" t="s">
        <v>308</v>
      </c>
      <c r="D22" s="185" t="s">
        <v>309</v>
      </c>
      <c r="E22" s="186">
        <v>3402000</v>
      </c>
      <c r="F22" s="186">
        <v>0</v>
      </c>
      <c r="G22" s="186">
        <v>2721600</v>
      </c>
      <c r="H22" s="186">
        <v>680400</v>
      </c>
    </row>
    <row r="23" spans="1:8" ht="20.25" customHeight="1">
      <c r="A23" s="185" t="s">
        <v>32</v>
      </c>
      <c r="B23" s="185" t="s">
        <v>316</v>
      </c>
      <c r="C23" s="185" t="s">
        <v>312</v>
      </c>
      <c r="D23" s="185" t="s">
        <v>317</v>
      </c>
      <c r="E23" s="186">
        <v>1256568750</v>
      </c>
      <c r="F23" s="186">
        <v>0</v>
      </c>
      <c r="G23" s="186">
        <v>1256568750</v>
      </c>
      <c r="H23" s="186">
        <v>0</v>
      </c>
    </row>
    <row r="24" spans="1:8" ht="20.25" hidden="1" customHeight="1">
      <c r="A24" s="185" t="s">
        <v>32</v>
      </c>
      <c r="B24" s="185" t="s">
        <v>318</v>
      </c>
      <c r="C24" s="185" t="s">
        <v>319</v>
      </c>
      <c r="D24" s="185" t="s">
        <v>320</v>
      </c>
      <c r="E24" s="186"/>
      <c r="F24" s="186">
        <v>0</v>
      </c>
      <c r="G24" s="186"/>
      <c r="H24" s="186">
        <v>0</v>
      </c>
    </row>
    <row r="25" spans="1:8" ht="20.25" customHeight="1">
      <c r="A25" s="185" t="s">
        <v>32</v>
      </c>
      <c r="B25" s="185" t="s">
        <v>318</v>
      </c>
      <c r="C25" s="185" t="s">
        <v>321</v>
      </c>
      <c r="D25" s="185" t="s">
        <v>322</v>
      </c>
      <c r="E25" s="186">
        <v>16808000</v>
      </c>
      <c r="F25" s="186">
        <v>0</v>
      </c>
      <c r="G25" s="186">
        <v>11765600</v>
      </c>
      <c r="H25" s="186">
        <v>5042400</v>
      </c>
    </row>
    <row r="26" spans="1:8" ht="20.25" hidden="1" customHeight="1">
      <c r="A26" s="185" t="s">
        <v>32</v>
      </c>
      <c r="B26" s="185" t="s">
        <v>318</v>
      </c>
      <c r="C26" s="185" t="s">
        <v>323</v>
      </c>
      <c r="D26" s="185" t="s">
        <v>324</v>
      </c>
      <c r="E26" s="186"/>
      <c r="F26" s="186">
        <v>0</v>
      </c>
      <c r="G26" s="186"/>
      <c r="H26" s="186">
        <v>0</v>
      </c>
    </row>
    <row r="27" spans="1:8" ht="20.25" customHeight="1">
      <c r="A27" s="185" t="s">
        <v>32</v>
      </c>
      <c r="B27" s="185" t="s">
        <v>318</v>
      </c>
      <c r="C27" s="185" t="s">
        <v>323</v>
      </c>
      <c r="D27" s="185" t="s">
        <v>325</v>
      </c>
      <c r="E27" s="186">
        <v>92160</v>
      </c>
      <c r="F27" s="186">
        <v>0</v>
      </c>
      <c r="G27" s="186">
        <v>92160</v>
      </c>
      <c r="H27" s="186">
        <v>0</v>
      </c>
    </row>
    <row r="28" spans="1:8" ht="20.25" customHeight="1">
      <c r="A28" s="185" t="s">
        <v>32</v>
      </c>
      <c r="B28" s="185" t="s">
        <v>318</v>
      </c>
      <c r="C28" s="185" t="s">
        <v>308</v>
      </c>
      <c r="D28" s="185" t="s">
        <v>309</v>
      </c>
      <c r="E28" s="186">
        <v>4028299</v>
      </c>
      <c r="F28" s="186">
        <v>0</v>
      </c>
      <c r="G28" s="186">
        <v>3222639</v>
      </c>
      <c r="H28" s="186">
        <v>805660</v>
      </c>
    </row>
    <row r="29" spans="1:8" ht="20.25" hidden="1" customHeight="1">
      <c r="A29" s="185" t="s">
        <v>32</v>
      </c>
      <c r="B29" s="185" t="s">
        <v>318</v>
      </c>
      <c r="C29" s="185" t="s">
        <v>326</v>
      </c>
      <c r="D29" s="185" t="s">
        <v>327</v>
      </c>
      <c r="E29" s="186"/>
      <c r="F29" s="186">
        <v>0</v>
      </c>
      <c r="G29" s="186"/>
      <c r="H29" s="186">
        <v>0</v>
      </c>
    </row>
    <row r="30" spans="1:8" ht="20.25" customHeight="1">
      <c r="A30" s="185" t="s">
        <v>32</v>
      </c>
      <c r="B30" s="185" t="s">
        <v>318</v>
      </c>
      <c r="C30" s="185" t="s">
        <v>328</v>
      </c>
      <c r="D30" s="185" t="s">
        <v>329</v>
      </c>
      <c r="E30" s="186">
        <v>575778742</v>
      </c>
      <c r="F30" s="186">
        <v>0</v>
      </c>
      <c r="G30" s="186">
        <v>403045118</v>
      </c>
      <c r="H30" s="186">
        <v>172733624</v>
      </c>
    </row>
    <row r="31" spans="1:8" ht="20.25" customHeight="1">
      <c r="A31" s="185" t="s">
        <v>32</v>
      </c>
      <c r="B31" s="185" t="s">
        <v>318</v>
      </c>
      <c r="C31" s="185" t="s">
        <v>330</v>
      </c>
      <c r="D31" s="185" t="s">
        <v>331</v>
      </c>
      <c r="E31" s="186">
        <v>3000000</v>
      </c>
      <c r="F31" s="186">
        <v>0</v>
      </c>
      <c r="G31" s="186">
        <v>3000000</v>
      </c>
      <c r="H31" s="186">
        <v>0</v>
      </c>
    </row>
    <row r="32" spans="1:8" ht="20.25" hidden="1" customHeight="1">
      <c r="A32" s="185" t="s">
        <v>32</v>
      </c>
      <c r="B32" s="185" t="s">
        <v>318</v>
      </c>
      <c r="C32" s="185" t="s">
        <v>330</v>
      </c>
      <c r="D32" s="185" t="s">
        <v>332</v>
      </c>
      <c r="E32" s="186"/>
      <c r="F32" s="186">
        <v>0</v>
      </c>
      <c r="G32" s="186"/>
      <c r="H32" s="186">
        <v>0</v>
      </c>
    </row>
    <row r="33" spans="1:8" ht="20.25" customHeight="1">
      <c r="A33" s="185" t="s">
        <v>32</v>
      </c>
      <c r="B33" s="185" t="s">
        <v>318</v>
      </c>
      <c r="C33" s="185" t="s">
        <v>305</v>
      </c>
      <c r="D33" s="185" t="s">
        <v>306</v>
      </c>
      <c r="E33" s="186">
        <v>279953378</v>
      </c>
      <c r="F33" s="186">
        <v>0</v>
      </c>
      <c r="G33" s="186">
        <v>223962701</v>
      </c>
      <c r="H33" s="186">
        <v>55990677</v>
      </c>
    </row>
    <row r="34" spans="1:8" ht="20.25" hidden="1" customHeight="1">
      <c r="A34" s="185" t="s">
        <v>32</v>
      </c>
      <c r="B34" s="185" t="s">
        <v>318</v>
      </c>
      <c r="C34" s="185" t="s">
        <v>301</v>
      </c>
      <c r="D34" s="185" t="s">
        <v>333</v>
      </c>
      <c r="E34" s="186"/>
      <c r="F34" s="186"/>
      <c r="G34" s="186">
        <v>0</v>
      </c>
      <c r="H34" s="186">
        <v>0</v>
      </c>
    </row>
    <row r="35" spans="1:8" ht="20.25" customHeight="1">
      <c r="A35" s="185" t="s">
        <v>32</v>
      </c>
      <c r="B35" s="185" t="s">
        <v>318</v>
      </c>
      <c r="C35" s="185" t="s">
        <v>312</v>
      </c>
      <c r="D35" s="185" t="s">
        <v>313</v>
      </c>
      <c r="E35" s="186">
        <v>247534</v>
      </c>
      <c r="F35" s="186">
        <v>0</v>
      </c>
      <c r="G35" s="186">
        <v>247534</v>
      </c>
      <c r="H35" s="186">
        <v>0</v>
      </c>
    </row>
    <row r="36" spans="1:8" ht="20.25" customHeight="1">
      <c r="A36" s="185" t="s">
        <v>32</v>
      </c>
      <c r="B36" s="185" t="s">
        <v>334</v>
      </c>
      <c r="C36" s="185" t="s">
        <v>335</v>
      </c>
      <c r="D36" s="185" t="s">
        <v>336</v>
      </c>
      <c r="E36" s="186">
        <v>96072082</v>
      </c>
      <c r="F36" s="186">
        <v>0</v>
      </c>
      <c r="G36" s="186">
        <v>96072082</v>
      </c>
      <c r="H36" s="186">
        <v>0</v>
      </c>
    </row>
    <row r="37" spans="1:8" ht="20.25" customHeight="1">
      <c r="A37" s="185" t="s">
        <v>32</v>
      </c>
      <c r="B37" s="185" t="s">
        <v>334</v>
      </c>
      <c r="C37" s="185" t="s">
        <v>335</v>
      </c>
      <c r="D37" s="185" t="s">
        <v>337</v>
      </c>
      <c r="E37" s="186">
        <v>588924</v>
      </c>
      <c r="F37" s="186">
        <v>0</v>
      </c>
      <c r="G37" s="186">
        <v>588924</v>
      </c>
      <c r="H37" s="186">
        <v>0</v>
      </c>
    </row>
    <row r="38" spans="1:8" ht="20.25" customHeight="1">
      <c r="A38" s="185" t="s">
        <v>32</v>
      </c>
      <c r="B38" s="185" t="s">
        <v>334</v>
      </c>
      <c r="C38" s="185" t="s">
        <v>319</v>
      </c>
      <c r="D38" s="185" t="s">
        <v>338</v>
      </c>
      <c r="E38" s="186">
        <v>1177848</v>
      </c>
      <c r="F38" s="186">
        <v>0</v>
      </c>
      <c r="G38" s="186">
        <v>471139</v>
      </c>
      <c r="H38" s="186">
        <v>706709</v>
      </c>
    </row>
    <row r="39" spans="1:8" ht="20.25" customHeight="1">
      <c r="A39" s="185" t="s">
        <v>32</v>
      </c>
      <c r="B39" s="185" t="s">
        <v>334</v>
      </c>
      <c r="C39" s="185" t="s">
        <v>308</v>
      </c>
      <c r="D39" s="185" t="s">
        <v>311</v>
      </c>
      <c r="E39" s="186">
        <v>120960</v>
      </c>
      <c r="F39" s="186">
        <v>0</v>
      </c>
      <c r="G39" s="186">
        <v>0</v>
      </c>
      <c r="H39" s="186">
        <v>120960</v>
      </c>
    </row>
    <row r="40" spans="1:8" ht="20.25" customHeight="1">
      <c r="A40" s="185" t="s">
        <v>32</v>
      </c>
      <c r="B40" s="185" t="s">
        <v>339</v>
      </c>
      <c r="C40" s="185" t="s">
        <v>305</v>
      </c>
      <c r="D40" s="185" t="s">
        <v>340</v>
      </c>
      <c r="E40" s="186">
        <v>8596001122</v>
      </c>
      <c r="F40" s="186">
        <v>0</v>
      </c>
      <c r="G40" s="186">
        <v>7736401008</v>
      </c>
      <c r="H40" s="186">
        <v>859600114</v>
      </c>
    </row>
    <row r="41" spans="1:8" ht="20.25" customHeight="1">
      <c r="A41" s="185" t="s">
        <v>32</v>
      </c>
      <c r="B41" s="185" t="s">
        <v>341</v>
      </c>
      <c r="C41" s="185" t="s">
        <v>342</v>
      </c>
      <c r="D41" s="185" t="s">
        <v>343</v>
      </c>
      <c r="E41" s="186">
        <v>30933000</v>
      </c>
      <c r="F41" s="186">
        <v>0</v>
      </c>
      <c r="G41" s="186">
        <v>30933000</v>
      </c>
      <c r="H41" s="186">
        <v>0</v>
      </c>
    </row>
    <row r="42" spans="1:8" ht="20.25" customHeight="1">
      <c r="A42" s="185" t="s">
        <v>32</v>
      </c>
      <c r="B42" s="185" t="s">
        <v>344</v>
      </c>
      <c r="C42" s="185" t="s">
        <v>323</v>
      </c>
      <c r="D42" s="185" t="s">
        <v>325</v>
      </c>
      <c r="E42" s="186">
        <v>23987538</v>
      </c>
      <c r="F42" s="186">
        <v>0</v>
      </c>
      <c r="G42" s="186">
        <v>23987538</v>
      </c>
      <c r="H42" s="186">
        <v>0</v>
      </c>
    </row>
    <row r="43" spans="1:8" ht="20.25" customHeight="1">
      <c r="A43" s="185" t="s">
        <v>32</v>
      </c>
      <c r="B43" s="185" t="s">
        <v>344</v>
      </c>
      <c r="C43" s="185" t="s">
        <v>308</v>
      </c>
      <c r="D43" s="185" t="s">
        <v>309</v>
      </c>
      <c r="E43" s="186">
        <v>917700</v>
      </c>
      <c r="F43" s="186">
        <v>0</v>
      </c>
      <c r="G43" s="186">
        <v>734160</v>
      </c>
      <c r="H43" s="186">
        <v>183540</v>
      </c>
    </row>
    <row r="44" spans="1:8" ht="20.25" hidden="1" customHeight="1">
      <c r="A44" s="185" t="s">
        <v>32</v>
      </c>
      <c r="B44" s="185" t="s">
        <v>344</v>
      </c>
      <c r="C44" s="185" t="s">
        <v>326</v>
      </c>
      <c r="D44" s="185" t="s">
        <v>327</v>
      </c>
      <c r="E44" s="186"/>
      <c r="F44" s="186">
        <v>0</v>
      </c>
      <c r="G44" s="186"/>
      <c r="H44" s="186">
        <v>0</v>
      </c>
    </row>
    <row r="45" spans="1:8" ht="20.25" customHeight="1">
      <c r="A45" s="185" t="s">
        <v>32</v>
      </c>
      <c r="B45" s="185" t="s">
        <v>344</v>
      </c>
      <c r="C45" s="185" t="s">
        <v>305</v>
      </c>
      <c r="D45" s="185" t="s">
        <v>306</v>
      </c>
      <c r="E45" s="186">
        <v>22990800</v>
      </c>
      <c r="F45" s="186">
        <v>0</v>
      </c>
      <c r="G45" s="186">
        <v>18392640</v>
      </c>
      <c r="H45" s="186">
        <v>4598160</v>
      </c>
    </row>
    <row r="46" spans="1:8" ht="20.25" customHeight="1">
      <c r="A46" s="185" t="s">
        <v>34</v>
      </c>
      <c r="B46" s="185" t="s">
        <v>345</v>
      </c>
      <c r="C46" s="185" t="s">
        <v>321</v>
      </c>
      <c r="D46" s="185" t="s">
        <v>322</v>
      </c>
      <c r="E46" s="186">
        <v>8820000</v>
      </c>
      <c r="F46" s="186">
        <v>0</v>
      </c>
      <c r="G46" s="186">
        <v>6174000</v>
      </c>
      <c r="H46" s="186">
        <v>2646000</v>
      </c>
    </row>
    <row r="47" spans="1:8" ht="20.25" customHeight="1">
      <c r="A47" s="185" t="s">
        <v>34</v>
      </c>
      <c r="B47" s="185" t="s">
        <v>345</v>
      </c>
      <c r="C47" s="185" t="s">
        <v>308</v>
      </c>
      <c r="D47" s="185" t="s">
        <v>309</v>
      </c>
      <c r="E47" s="186">
        <v>4070352</v>
      </c>
      <c r="F47" s="186">
        <v>0</v>
      </c>
      <c r="G47" s="186">
        <v>3256280</v>
      </c>
      <c r="H47" s="186">
        <v>814072</v>
      </c>
    </row>
    <row r="48" spans="1:8" ht="20.25" customHeight="1">
      <c r="A48" s="185" t="s">
        <v>34</v>
      </c>
      <c r="B48" s="185" t="s">
        <v>345</v>
      </c>
      <c r="C48" s="185" t="s">
        <v>328</v>
      </c>
      <c r="D48" s="185" t="s">
        <v>329</v>
      </c>
      <c r="E48" s="186">
        <v>6015240</v>
      </c>
      <c r="F48" s="186">
        <v>0</v>
      </c>
      <c r="G48" s="186">
        <v>4210668</v>
      </c>
      <c r="H48" s="186">
        <v>1804572</v>
      </c>
    </row>
    <row r="49" spans="1:8" ht="20.25" customHeight="1">
      <c r="A49" s="185" t="s">
        <v>34</v>
      </c>
      <c r="B49" s="185" t="s">
        <v>345</v>
      </c>
      <c r="C49" s="185" t="s">
        <v>305</v>
      </c>
      <c r="D49" s="185" t="s">
        <v>306</v>
      </c>
      <c r="E49" s="186">
        <v>602813923</v>
      </c>
      <c r="F49" s="186">
        <v>0</v>
      </c>
      <c r="G49" s="186">
        <v>482251138</v>
      </c>
      <c r="H49" s="186">
        <v>120562785</v>
      </c>
    </row>
    <row r="50" spans="1:8" ht="20.25" customHeight="1">
      <c r="A50" s="185" t="s">
        <v>34</v>
      </c>
      <c r="B50" s="185" t="s">
        <v>345</v>
      </c>
      <c r="C50" s="185" t="s">
        <v>312</v>
      </c>
      <c r="D50" s="185" t="s">
        <v>313</v>
      </c>
      <c r="E50" s="186">
        <v>15000</v>
      </c>
      <c r="F50" s="186">
        <v>0</v>
      </c>
      <c r="G50" s="186">
        <v>15000</v>
      </c>
      <c r="H50" s="186">
        <v>0</v>
      </c>
    </row>
    <row r="51" spans="1:8" ht="20.25" customHeight="1">
      <c r="A51" s="185" t="s">
        <v>34</v>
      </c>
      <c r="B51" s="185" t="s">
        <v>346</v>
      </c>
      <c r="C51" s="185" t="s">
        <v>319</v>
      </c>
      <c r="D51" s="185" t="s">
        <v>320</v>
      </c>
      <c r="E51" s="186">
        <v>3064050</v>
      </c>
      <c r="F51" s="186">
        <v>0</v>
      </c>
      <c r="G51" s="186">
        <v>1225620</v>
      </c>
      <c r="H51" s="186">
        <v>1838430</v>
      </c>
    </row>
    <row r="52" spans="1:8" ht="20.25" customHeight="1">
      <c r="A52" s="185" t="s">
        <v>34</v>
      </c>
      <c r="B52" s="185" t="s">
        <v>346</v>
      </c>
      <c r="C52" s="185" t="s">
        <v>308</v>
      </c>
      <c r="D52" s="185" t="s">
        <v>309</v>
      </c>
      <c r="E52" s="186">
        <v>215828</v>
      </c>
      <c r="F52" s="186">
        <v>0</v>
      </c>
      <c r="G52" s="186">
        <v>172662</v>
      </c>
      <c r="H52" s="186">
        <v>43166</v>
      </c>
    </row>
    <row r="53" spans="1:8" ht="20.25" customHeight="1">
      <c r="A53" s="185" t="s">
        <v>34</v>
      </c>
      <c r="B53" s="185" t="s">
        <v>346</v>
      </c>
      <c r="C53" s="185" t="s">
        <v>326</v>
      </c>
      <c r="D53" s="185" t="s">
        <v>327</v>
      </c>
      <c r="E53" s="186">
        <v>10287913</v>
      </c>
      <c r="F53" s="186">
        <v>0</v>
      </c>
      <c r="G53" s="186">
        <v>4115164</v>
      </c>
      <c r="H53" s="186">
        <v>6172749</v>
      </c>
    </row>
    <row r="54" spans="1:8" ht="20.25" customHeight="1">
      <c r="A54" s="185" t="s">
        <v>34</v>
      </c>
      <c r="B54" s="185" t="s">
        <v>346</v>
      </c>
      <c r="C54" s="185" t="s">
        <v>330</v>
      </c>
      <c r="D54" s="185" t="s">
        <v>332</v>
      </c>
      <c r="E54" s="186">
        <v>8000000</v>
      </c>
      <c r="F54" s="186">
        <v>0</v>
      </c>
      <c r="G54" s="186">
        <v>0</v>
      </c>
      <c r="H54" s="186">
        <v>8000000</v>
      </c>
    </row>
    <row r="55" spans="1:8" ht="20.25" customHeight="1">
      <c r="A55" s="185" t="s">
        <v>34</v>
      </c>
      <c r="B55" s="185" t="s">
        <v>346</v>
      </c>
      <c r="C55" s="185" t="s">
        <v>305</v>
      </c>
      <c r="D55" s="185" t="s">
        <v>306</v>
      </c>
      <c r="E55" s="186">
        <v>7194250</v>
      </c>
      <c r="F55" s="186">
        <v>0</v>
      </c>
      <c r="G55" s="186">
        <v>5755400</v>
      </c>
      <c r="H55" s="186">
        <v>1438850</v>
      </c>
    </row>
    <row r="56" spans="1:8" ht="20.25" customHeight="1">
      <c r="A56" s="185" t="s">
        <v>34</v>
      </c>
      <c r="B56" s="185" t="s">
        <v>346</v>
      </c>
      <c r="C56" s="185" t="s">
        <v>301</v>
      </c>
      <c r="D56" s="185" t="s">
        <v>333</v>
      </c>
      <c r="E56" s="186">
        <v>6332368</v>
      </c>
      <c r="F56" s="186">
        <v>6332368</v>
      </c>
      <c r="G56" s="186">
        <v>0</v>
      </c>
      <c r="H56" s="186">
        <v>0</v>
      </c>
    </row>
    <row r="57" spans="1:8" ht="20.25" customHeight="1">
      <c r="A57" s="185" t="s">
        <v>34</v>
      </c>
      <c r="B57" s="185" t="s">
        <v>346</v>
      </c>
      <c r="C57" s="185" t="s">
        <v>312</v>
      </c>
      <c r="D57" s="185" t="s">
        <v>347</v>
      </c>
      <c r="E57" s="186">
        <v>-1453223</v>
      </c>
      <c r="F57" s="186">
        <v>0</v>
      </c>
      <c r="G57" s="186">
        <v>-581289</v>
      </c>
      <c r="H57" s="186">
        <v>-871934</v>
      </c>
    </row>
    <row r="58" spans="1:8" ht="20.25" customHeight="1">
      <c r="A58" s="185" t="s">
        <v>34</v>
      </c>
      <c r="B58" s="185" t="s">
        <v>346</v>
      </c>
      <c r="C58" s="185" t="s">
        <v>312</v>
      </c>
      <c r="D58" s="185" t="s">
        <v>348</v>
      </c>
      <c r="E58" s="186">
        <v>-4054398</v>
      </c>
      <c r="F58" s="186">
        <v>0</v>
      </c>
      <c r="G58" s="186">
        <v>-1621759</v>
      </c>
      <c r="H58" s="186">
        <v>-2432639</v>
      </c>
    </row>
    <row r="59" spans="1:8" ht="20.25" customHeight="1">
      <c r="A59" s="185" t="s">
        <v>34</v>
      </c>
      <c r="B59" s="185" t="s">
        <v>349</v>
      </c>
      <c r="C59" s="185" t="s">
        <v>335</v>
      </c>
      <c r="D59" s="185" t="s">
        <v>350</v>
      </c>
      <c r="E59" s="186">
        <v>837254080</v>
      </c>
      <c r="F59" s="186">
        <v>0</v>
      </c>
      <c r="G59" s="186">
        <v>418627008</v>
      </c>
      <c r="H59" s="186">
        <v>418627072</v>
      </c>
    </row>
    <row r="60" spans="1:8" ht="20.25" customHeight="1">
      <c r="A60" s="185" t="s">
        <v>34</v>
      </c>
      <c r="B60" s="185" t="s">
        <v>349</v>
      </c>
      <c r="C60" s="185" t="s">
        <v>335</v>
      </c>
      <c r="D60" s="185" t="s">
        <v>351</v>
      </c>
      <c r="E60" s="186">
        <v>2897248608</v>
      </c>
      <c r="F60" s="186">
        <v>0</v>
      </c>
      <c r="G60" s="186">
        <v>1448624304</v>
      </c>
      <c r="H60" s="186">
        <v>1448624304</v>
      </c>
    </row>
    <row r="61" spans="1:8" ht="20.25" customHeight="1">
      <c r="A61" s="185" t="s">
        <v>34</v>
      </c>
      <c r="B61" s="185" t="s">
        <v>349</v>
      </c>
      <c r="C61" s="185" t="s">
        <v>319</v>
      </c>
      <c r="D61" s="185" t="s">
        <v>320</v>
      </c>
      <c r="E61" s="186">
        <v>508678</v>
      </c>
      <c r="F61" s="186">
        <v>0</v>
      </c>
      <c r="G61" s="186">
        <v>203471</v>
      </c>
      <c r="H61" s="186">
        <v>305207</v>
      </c>
    </row>
    <row r="62" spans="1:8" ht="20.25" customHeight="1">
      <c r="A62" s="185" t="s">
        <v>34</v>
      </c>
      <c r="B62" s="185" t="s">
        <v>349</v>
      </c>
      <c r="C62" s="185" t="s">
        <v>352</v>
      </c>
      <c r="D62" s="185" t="s">
        <v>353</v>
      </c>
      <c r="E62" s="186">
        <v>437527013346</v>
      </c>
      <c r="F62" s="186">
        <v>0</v>
      </c>
      <c r="G62" s="186">
        <v>328145260002</v>
      </c>
      <c r="H62" s="186">
        <v>109381753344</v>
      </c>
    </row>
    <row r="63" spans="1:8" ht="20.25" customHeight="1">
      <c r="A63" s="185" t="s">
        <v>34</v>
      </c>
      <c r="B63" s="185" t="s">
        <v>349</v>
      </c>
      <c r="C63" s="185" t="s">
        <v>308</v>
      </c>
      <c r="D63" s="185" t="s">
        <v>311</v>
      </c>
      <c r="E63" s="186">
        <v>53770637</v>
      </c>
      <c r="F63" s="186">
        <v>0</v>
      </c>
      <c r="G63" s="186">
        <v>0</v>
      </c>
      <c r="H63" s="186">
        <v>53770637</v>
      </c>
    </row>
    <row r="64" spans="1:8" ht="20.25" customHeight="1">
      <c r="A64" s="185" t="s">
        <v>34</v>
      </c>
      <c r="B64" s="185" t="s">
        <v>349</v>
      </c>
      <c r="C64" s="185" t="s">
        <v>308</v>
      </c>
      <c r="D64" s="185" t="s">
        <v>309</v>
      </c>
      <c r="E64" s="186">
        <v>700298</v>
      </c>
      <c r="F64" s="186">
        <v>0</v>
      </c>
      <c r="G64" s="186">
        <v>560238</v>
      </c>
      <c r="H64" s="186">
        <v>140060</v>
      </c>
    </row>
    <row r="65" spans="1:8" ht="20.25" customHeight="1">
      <c r="A65" s="185" t="s">
        <v>34</v>
      </c>
      <c r="B65" s="185" t="s">
        <v>349</v>
      </c>
      <c r="C65" s="185" t="s">
        <v>326</v>
      </c>
      <c r="D65" s="185" t="s">
        <v>327</v>
      </c>
      <c r="E65" s="186">
        <v>1621163314</v>
      </c>
      <c r="F65" s="186">
        <v>0</v>
      </c>
      <c r="G65" s="186">
        <v>648465277</v>
      </c>
      <c r="H65" s="186">
        <v>972698037</v>
      </c>
    </row>
    <row r="66" spans="1:8" ht="20.25" customHeight="1">
      <c r="A66" s="185" t="s">
        <v>34</v>
      </c>
      <c r="B66" s="185" t="s">
        <v>349</v>
      </c>
      <c r="C66" s="185" t="s">
        <v>354</v>
      </c>
      <c r="D66" s="185" t="s">
        <v>355</v>
      </c>
      <c r="E66" s="186">
        <v>4200000</v>
      </c>
      <c r="F66" s="186">
        <v>0</v>
      </c>
      <c r="G66" s="186">
        <v>1680000</v>
      </c>
      <c r="H66" s="186">
        <v>2520000</v>
      </c>
    </row>
    <row r="67" spans="1:8" ht="20.25" customHeight="1">
      <c r="A67" s="185" t="s">
        <v>34</v>
      </c>
      <c r="B67" s="185" t="s">
        <v>349</v>
      </c>
      <c r="C67" s="185" t="s">
        <v>299</v>
      </c>
      <c r="D67" s="185" t="s">
        <v>356</v>
      </c>
      <c r="E67" s="186">
        <v>3143944050</v>
      </c>
      <c r="F67" s="186">
        <v>0</v>
      </c>
      <c r="G67" s="186">
        <v>628788803</v>
      </c>
      <c r="H67" s="186">
        <v>2515155247</v>
      </c>
    </row>
    <row r="68" spans="1:8" ht="20.25" customHeight="1">
      <c r="A68" s="185" t="s">
        <v>34</v>
      </c>
      <c r="B68" s="185" t="s">
        <v>349</v>
      </c>
      <c r="C68" s="185" t="s">
        <v>330</v>
      </c>
      <c r="D68" s="185" t="s">
        <v>331</v>
      </c>
      <c r="E68" s="186">
        <v>7000000</v>
      </c>
      <c r="F68" s="186">
        <v>0</v>
      </c>
      <c r="G68" s="186">
        <v>0</v>
      </c>
      <c r="H68" s="186">
        <v>7000000</v>
      </c>
    </row>
    <row r="69" spans="1:8" ht="20.25" customHeight="1">
      <c r="A69" s="185" t="s">
        <v>34</v>
      </c>
      <c r="B69" s="185" t="s">
        <v>349</v>
      </c>
      <c r="C69" s="185" t="s">
        <v>330</v>
      </c>
      <c r="D69" s="185" t="s">
        <v>332</v>
      </c>
      <c r="E69" s="186">
        <v>9000000</v>
      </c>
      <c r="F69" s="186">
        <v>0</v>
      </c>
      <c r="G69" s="186">
        <v>0</v>
      </c>
      <c r="H69" s="186">
        <v>9000000</v>
      </c>
    </row>
    <row r="70" spans="1:8" ht="20.25" customHeight="1">
      <c r="A70" s="185" t="s">
        <v>34</v>
      </c>
      <c r="B70" s="185" t="s">
        <v>349</v>
      </c>
      <c r="C70" s="185" t="s">
        <v>330</v>
      </c>
      <c r="D70" s="185" t="s">
        <v>357</v>
      </c>
      <c r="E70" s="186">
        <v>44500000</v>
      </c>
      <c r="F70" s="186">
        <v>0</v>
      </c>
      <c r="G70" s="186">
        <v>0</v>
      </c>
      <c r="H70" s="186">
        <v>44500000</v>
      </c>
    </row>
    <row r="71" spans="1:8" ht="20.25" customHeight="1">
      <c r="A71" s="185" t="s">
        <v>34</v>
      </c>
      <c r="B71" s="185" t="s">
        <v>349</v>
      </c>
      <c r="C71" s="185" t="s">
        <v>305</v>
      </c>
      <c r="D71" s="185" t="s">
        <v>306</v>
      </c>
      <c r="E71" s="186">
        <v>24293108</v>
      </c>
      <c r="F71" s="186">
        <v>0</v>
      </c>
      <c r="G71" s="186">
        <v>19434478</v>
      </c>
      <c r="H71" s="186">
        <v>4858630</v>
      </c>
    </row>
    <row r="72" spans="1:8" ht="20.25" customHeight="1">
      <c r="A72" s="185" t="s">
        <v>34</v>
      </c>
      <c r="B72" s="185" t="s">
        <v>349</v>
      </c>
      <c r="C72" s="185" t="s">
        <v>312</v>
      </c>
      <c r="D72" s="185" t="s">
        <v>358</v>
      </c>
      <c r="E72" s="186">
        <v>265352926</v>
      </c>
      <c r="F72" s="186">
        <v>0</v>
      </c>
      <c r="G72" s="186">
        <v>132676448</v>
      </c>
      <c r="H72" s="186">
        <v>132676478</v>
      </c>
    </row>
    <row r="73" spans="1:8" ht="20.25" customHeight="1">
      <c r="A73" s="185" t="s">
        <v>34</v>
      </c>
      <c r="B73" s="185" t="s">
        <v>349</v>
      </c>
      <c r="C73" s="185" t="s">
        <v>312</v>
      </c>
      <c r="D73" s="185" t="s">
        <v>347</v>
      </c>
      <c r="E73" s="186">
        <v>50008</v>
      </c>
      <c r="F73" s="186">
        <v>0</v>
      </c>
      <c r="G73" s="186">
        <v>20003</v>
      </c>
      <c r="H73" s="186">
        <v>30005</v>
      </c>
    </row>
    <row r="74" spans="1:8" ht="20.25" customHeight="1">
      <c r="A74" s="185" t="s">
        <v>34</v>
      </c>
      <c r="B74" s="185" t="s">
        <v>349</v>
      </c>
      <c r="C74" s="185" t="s">
        <v>312</v>
      </c>
      <c r="D74" s="185" t="s">
        <v>348</v>
      </c>
      <c r="E74" s="186">
        <v>531980072</v>
      </c>
      <c r="F74" s="186">
        <v>0</v>
      </c>
      <c r="G74" s="186">
        <v>212792009</v>
      </c>
      <c r="H74" s="186">
        <v>319188063</v>
      </c>
    </row>
    <row r="75" spans="1:8" ht="20.25" customHeight="1">
      <c r="A75" s="185" t="s">
        <v>34</v>
      </c>
      <c r="B75" s="185" t="s">
        <v>349</v>
      </c>
      <c r="C75" s="185" t="s">
        <v>312</v>
      </c>
      <c r="D75" s="185" t="s">
        <v>359</v>
      </c>
      <c r="E75" s="186">
        <v>55000</v>
      </c>
      <c r="F75" s="186">
        <v>0</v>
      </c>
      <c r="G75" s="186">
        <v>22000</v>
      </c>
      <c r="H75" s="186">
        <v>33000</v>
      </c>
    </row>
    <row r="76" spans="1:8" ht="20.25" customHeight="1">
      <c r="A76" s="185" t="s">
        <v>34</v>
      </c>
      <c r="B76" s="185" t="s">
        <v>349</v>
      </c>
      <c r="C76" s="185" t="s">
        <v>312</v>
      </c>
      <c r="D76" s="185" t="s">
        <v>313</v>
      </c>
      <c r="E76" s="186">
        <v>725225622</v>
      </c>
      <c r="F76" s="186">
        <v>0</v>
      </c>
      <c r="G76" s="186">
        <v>725225622</v>
      </c>
      <c r="H76" s="186">
        <v>0</v>
      </c>
    </row>
    <row r="77" spans="1:8" ht="20.25" customHeight="1">
      <c r="A77" s="185" t="s">
        <v>34</v>
      </c>
      <c r="B77" s="185" t="s">
        <v>360</v>
      </c>
      <c r="C77" s="185" t="s">
        <v>352</v>
      </c>
      <c r="D77" s="185" t="s">
        <v>353</v>
      </c>
      <c r="E77" s="186">
        <v>48552234421</v>
      </c>
      <c r="F77" s="186">
        <v>0</v>
      </c>
      <c r="G77" s="186">
        <v>48552234421</v>
      </c>
      <c r="H77" s="186">
        <v>0</v>
      </c>
    </row>
    <row r="78" spans="1:8" ht="20.25" customHeight="1">
      <c r="A78" s="185" t="s">
        <v>39</v>
      </c>
      <c r="B78" s="185" t="s">
        <v>361</v>
      </c>
      <c r="C78" s="185" t="s">
        <v>362</v>
      </c>
      <c r="D78" s="185" t="s">
        <v>363</v>
      </c>
      <c r="E78" s="186">
        <v>33369400</v>
      </c>
      <c r="F78" s="186">
        <v>0</v>
      </c>
      <c r="G78" s="186">
        <v>0</v>
      </c>
      <c r="H78" s="186">
        <v>33369400</v>
      </c>
    </row>
    <row r="79" spans="1:8" ht="20.25" customHeight="1">
      <c r="A79" s="185" t="s">
        <v>39</v>
      </c>
      <c r="B79" s="185" t="s">
        <v>361</v>
      </c>
      <c r="C79" s="185" t="s">
        <v>364</v>
      </c>
      <c r="D79" s="185" t="s">
        <v>365</v>
      </c>
      <c r="E79" s="186">
        <v>268920000</v>
      </c>
      <c r="F79" s="186">
        <v>0</v>
      </c>
      <c r="G79" s="186">
        <v>0</v>
      </c>
      <c r="H79" s="186">
        <v>268920000</v>
      </c>
    </row>
    <row r="80" spans="1:8" ht="20.25" customHeight="1">
      <c r="A80" s="185" t="s">
        <v>39</v>
      </c>
      <c r="B80" s="185" t="s">
        <v>361</v>
      </c>
      <c r="C80" s="185" t="s">
        <v>366</v>
      </c>
      <c r="D80" s="185" t="s">
        <v>367</v>
      </c>
      <c r="E80" s="186">
        <v>101516201</v>
      </c>
      <c r="F80" s="186">
        <v>0</v>
      </c>
      <c r="G80" s="186">
        <v>0</v>
      </c>
      <c r="H80" s="186">
        <v>101516201</v>
      </c>
    </row>
    <row r="81" spans="1:8" ht="20.25" customHeight="1">
      <c r="A81" s="185" t="s">
        <v>39</v>
      </c>
      <c r="B81" s="185" t="s">
        <v>361</v>
      </c>
      <c r="C81" s="185" t="s">
        <v>366</v>
      </c>
      <c r="D81" s="185" t="s">
        <v>368</v>
      </c>
      <c r="E81" s="186">
        <v>54281350</v>
      </c>
      <c r="F81" s="186">
        <v>0</v>
      </c>
      <c r="G81" s="186">
        <v>0</v>
      </c>
      <c r="H81" s="186">
        <v>54281350</v>
      </c>
    </row>
    <row r="82" spans="1:8" ht="20.25" customHeight="1">
      <c r="A82" s="185" t="s">
        <v>39</v>
      </c>
      <c r="B82" s="185" t="s">
        <v>361</v>
      </c>
      <c r="C82" s="185" t="s">
        <v>366</v>
      </c>
      <c r="D82" s="185" t="s">
        <v>369</v>
      </c>
      <c r="E82" s="186">
        <v>129400000</v>
      </c>
      <c r="F82" s="186">
        <v>0</v>
      </c>
      <c r="G82" s="186">
        <v>0</v>
      </c>
      <c r="H82" s="186">
        <v>129400000</v>
      </c>
    </row>
    <row r="83" spans="1:8" ht="20.25" customHeight="1">
      <c r="A83" s="185" t="s">
        <v>39</v>
      </c>
      <c r="B83" s="185" t="s">
        <v>361</v>
      </c>
      <c r="C83" s="185" t="s">
        <v>301</v>
      </c>
      <c r="D83" s="185" t="s">
        <v>303</v>
      </c>
      <c r="E83" s="186">
        <v>26550000</v>
      </c>
      <c r="F83" s="186">
        <v>0</v>
      </c>
      <c r="G83" s="186">
        <v>0</v>
      </c>
      <c r="H83" s="186">
        <v>26550000</v>
      </c>
    </row>
    <row r="84" spans="1:8" ht="20.25" customHeight="1">
      <c r="A84" s="185" t="s">
        <v>39</v>
      </c>
      <c r="B84" s="185" t="s">
        <v>361</v>
      </c>
      <c r="C84" s="185" t="s">
        <v>301</v>
      </c>
      <c r="D84" s="185" t="s">
        <v>370</v>
      </c>
      <c r="E84" s="186">
        <v>32500000</v>
      </c>
      <c r="F84" s="186">
        <v>0</v>
      </c>
      <c r="G84" s="186">
        <v>0</v>
      </c>
      <c r="H84" s="186">
        <v>32500000</v>
      </c>
    </row>
    <row r="85" spans="1:8" ht="20.25" customHeight="1">
      <c r="A85" s="185" t="s">
        <v>39</v>
      </c>
      <c r="B85" s="185" t="s">
        <v>361</v>
      </c>
      <c r="C85" s="185" t="s">
        <v>301</v>
      </c>
      <c r="D85" s="185" t="s">
        <v>371</v>
      </c>
      <c r="E85" s="186">
        <v>19500000</v>
      </c>
      <c r="F85" s="186">
        <v>0</v>
      </c>
      <c r="G85" s="186">
        <v>0</v>
      </c>
      <c r="H85" s="186">
        <v>19500000</v>
      </c>
    </row>
    <row r="86" spans="1:8" ht="20.25" customHeight="1">
      <c r="A86" s="185" t="s">
        <v>39</v>
      </c>
      <c r="B86" s="185" t="s">
        <v>361</v>
      </c>
      <c r="C86" s="185" t="s">
        <v>372</v>
      </c>
      <c r="D86" s="185" t="s">
        <v>373</v>
      </c>
      <c r="E86" s="186">
        <v>6259300000</v>
      </c>
      <c r="F86" s="186">
        <v>0</v>
      </c>
      <c r="G86" s="186">
        <v>0</v>
      </c>
      <c r="H86" s="186">
        <v>6259300000</v>
      </c>
    </row>
    <row r="87" spans="1:8" ht="20.25" customHeight="1">
      <c r="A87" s="185" t="s">
        <v>39</v>
      </c>
      <c r="B87" s="185" t="s">
        <v>361</v>
      </c>
      <c r="C87" s="185" t="s">
        <v>312</v>
      </c>
      <c r="D87" s="185" t="s">
        <v>374</v>
      </c>
      <c r="E87" s="186">
        <v>11839794</v>
      </c>
      <c r="F87" s="186">
        <v>0</v>
      </c>
      <c r="G87" s="186">
        <v>0</v>
      </c>
      <c r="H87" s="186">
        <v>11839794</v>
      </c>
    </row>
    <row r="88" spans="1:8" ht="20.25" customHeight="1">
      <c r="A88" s="185" t="s">
        <v>39</v>
      </c>
      <c r="B88" s="185" t="s">
        <v>361</v>
      </c>
      <c r="C88" s="185" t="s">
        <v>312</v>
      </c>
      <c r="D88" s="185" t="s">
        <v>313</v>
      </c>
      <c r="E88" s="186">
        <v>600883</v>
      </c>
      <c r="F88" s="186">
        <v>0</v>
      </c>
      <c r="G88" s="186">
        <v>300441</v>
      </c>
      <c r="H88" s="186">
        <v>300442</v>
      </c>
    </row>
    <row r="89" spans="1:8" ht="20.25" customHeight="1">
      <c r="A89" s="185" t="s">
        <v>39</v>
      </c>
      <c r="B89" s="185" t="s">
        <v>361</v>
      </c>
      <c r="C89" s="185" t="s">
        <v>312</v>
      </c>
      <c r="D89" s="185" t="s">
        <v>375</v>
      </c>
      <c r="E89" s="186">
        <v>9632494</v>
      </c>
      <c r="F89" s="186">
        <v>0</v>
      </c>
      <c r="G89" s="186">
        <v>0</v>
      </c>
      <c r="H89" s="186">
        <v>9632494</v>
      </c>
    </row>
    <row r="90" spans="1:8" ht="20.25" customHeight="1">
      <c r="A90" s="185" t="s">
        <v>39</v>
      </c>
      <c r="B90" s="185" t="s">
        <v>376</v>
      </c>
      <c r="C90" s="185" t="s">
        <v>362</v>
      </c>
      <c r="D90" s="185" t="s">
        <v>363</v>
      </c>
      <c r="E90" s="186">
        <v>73611000</v>
      </c>
      <c r="F90" s="186">
        <v>0</v>
      </c>
      <c r="G90" s="186">
        <v>0</v>
      </c>
      <c r="H90" s="186">
        <v>73611000</v>
      </c>
    </row>
    <row r="91" spans="1:8" ht="20.25" customHeight="1">
      <c r="A91" s="185" t="s">
        <v>39</v>
      </c>
      <c r="B91" s="185" t="s">
        <v>376</v>
      </c>
      <c r="C91" s="185" t="s">
        <v>297</v>
      </c>
      <c r="D91" s="185" t="s">
        <v>377</v>
      </c>
      <c r="E91" s="186">
        <v>704000</v>
      </c>
      <c r="F91" s="186">
        <v>0</v>
      </c>
      <c r="G91" s="186">
        <v>0</v>
      </c>
      <c r="H91" s="186">
        <v>704000</v>
      </c>
    </row>
    <row r="92" spans="1:8" ht="20.25" customHeight="1">
      <c r="A92" s="185" t="s">
        <v>39</v>
      </c>
      <c r="B92" s="185" t="s">
        <v>376</v>
      </c>
      <c r="C92" s="185" t="s">
        <v>364</v>
      </c>
      <c r="D92" s="185" t="s">
        <v>365</v>
      </c>
      <c r="E92" s="186">
        <v>167970000</v>
      </c>
      <c r="F92" s="186">
        <v>0</v>
      </c>
      <c r="G92" s="186">
        <v>0</v>
      </c>
      <c r="H92" s="186">
        <v>167970000</v>
      </c>
    </row>
    <row r="93" spans="1:8" ht="20.25" customHeight="1">
      <c r="A93" s="185" t="s">
        <v>39</v>
      </c>
      <c r="B93" s="185" t="s">
        <v>376</v>
      </c>
      <c r="C93" s="185" t="s">
        <v>366</v>
      </c>
      <c r="D93" s="185" t="s">
        <v>367</v>
      </c>
      <c r="E93" s="186">
        <v>7110060</v>
      </c>
      <c r="F93" s="186">
        <v>0</v>
      </c>
      <c r="G93" s="186">
        <v>0</v>
      </c>
      <c r="H93" s="186">
        <v>7110060</v>
      </c>
    </row>
    <row r="94" spans="1:8" ht="20.25" customHeight="1">
      <c r="A94" s="185" t="s">
        <v>39</v>
      </c>
      <c r="B94" s="185" t="s">
        <v>376</v>
      </c>
      <c r="C94" s="185" t="s">
        <v>301</v>
      </c>
      <c r="D94" s="185" t="s">
        <v>303</v>
      </c>
      <c r="E94" s="186">
        <v>3000000</v>
      </c>
      <c r="F94" s="186">
        <v>0</v>
      </c>
      <c r="G94" s="186">
        <v>0</v>
      </c>
      <c r="H94" s="186">
        <v>3000000</v>
      </c>
    </row>
    <row r="95" spans="1:8" ht="20.25" customHeight="1">
      <c r="A95" s="185" t="s">
        <v>39</v>
      </c>
      <c r="B95" s="185" t="s">
        <v>376</v>
      </c>
      <c r="C95" s="185" t="s">
        <v>301</v>
      </c>
      <c r="D95" s="185" t="s">
        <v>378</v>
      </c>
      <c r="E95" s="186">
        <v>14500000</v>
      </c>
      <c r="F95" s="186">
        <v>0</v>
      </c>
      <c r="G95" s="186">
        <v>0</v>
      </c>
      <c r="H95" s="186">
        <v>14500000</v>
      </c>
    </row>
    <row r="96" spans="1:8" ht="20.25" customHeight="1">
      <c r="A96" s="185" t="s">
        <v>39</v>
      </c>
      <c r="B96" s="185" t="s">
        <v>376</v>
      </c>
      <c r="C96" s="185" t="s">
        <v>301</v>
      </c>
      <c r="D96" s="185" t="s">
        <v>370</v>
      </c>
      <c r="E96" s="186">
        <v>127000000</v>
      </c>
      <c r="F96" s="186">
        <v>0</v>
      </c>
      <c r="G96" s="186">
        <v>0</v>
      </c>
      <c r="H96" s="186">
        <v>127000000</v>
      </c>
    </row>
    <row r="97" spans="1:8" ht="20.25" customHeight="1">
      <c r="A97" s="185" t="s">
        <v>39</v>
      </c>
      <c r="B97" s="185" t="s">
        <v>376</v>
      </c>
      <c r="C97" s="185" t="s">
        <v>312</v>
      </c>
      <c r="D97" s="185" t="s">
        <v>374</v>
      </c>
      <c r="E97" s="186">
        <v>2449000</v>
      </c>
      <c r="F97" s="186">
        <v>0</v>
      </c>
      <c r="G97" s="186">
        <v>0</v>
      </c>
      <c r="H97" s="186">
        <v>2449000</v>
      </c>
    </row>
    <row r="98" spans="1:8" ht="20.25" customHeight="1">
      <c r="A98" s="185" t="s">
        <v>39</v>
      </c>
      <c r="B98" s="185" t="s">
        <v>379</v>
      </c>
      <c r="C98" s="185" t="s">
        <v>308</v>
      </c>
      <c r="D98" s="185" t="s">
        <v>311</v>
      </c>
      <c r="E98" s="186">
        <v>40741864</v>
      </c>
      <c r="F98" s="186">
        <v>0</v>
      </c>
      <c r="G98" s="186">
        <v>0</v>
      </c>
      <c r="H98" s="186">
        <v>40741864</v>
      </c>
    </row>
    <row r="99" spans="1:8" ht="20.25" customHeight="1">
      <c r="A99" s="185" t="s">
        <v>39</v>
      </c>
      <c r="B99" s="185" t="s">
        <v>379</v>
      </c>
      <c r="C99" s="185" t="s">
        <v>308</v>
      </c>
      <c r="D99" s="185" t="s">
        <v>309</v>
      </c>
      <c r="E99" s="186">
        <v>16501309</v>
      </c>
      <c r="F99" s="186">
        <v>0</v>
      </c>
      <c r="G99" s="186">
        <v>13201047</v>
      </c>
      <c r="H99" s="186">
        <v>3300262</v>
      </c>
    </row>
    <row r="100" spans="1:8" ht="20.25" customHeight="1">
      <c r="A100" s="185" t="s">
        <v>39</v>
      </c>
      <c r="B100" s="185" t="s">
        <v>379</v>
      </c>
      <c r="C100" s="185" t="s">
        <v>326</v>
      </c>
      <c r="D100" s="185" t="s">
        <v>327</v>
      </c>
      <c r="E100" s="186">
        <v>384068181</v>
      </c>
      <c r="F100" s="186">
        <v>0</v>
      </c>
      <c r="G100" s="186">
        <v>384068181</v>
      </c>
      <c r="H100" s="186">
        <v>0</v>
      </c>
    </row>
    <row r="101" spans="1:8" ht="20.25" customHeight="1">
      <c r="A101" s="185" t="s">
        <v>39</v>
      </c>
      <c r="B101" s="185" t="s">
        <v>379</v>
      </c>
      <c r="C101" s="185" t="s">
        <v>305</v>
      </c>
      <c r="D101" s="185" t="s">
        <v>306</v>
      </c>
      <c r="E101" s="186">
        <v>305526</v>
      </c>
      <c r="F101" s="186">
        <v>0</v>
      </c>
      <c r="G101" s="186">
        <v>244420</v>
      </c>
      <c r="H101" s="186">
        <v>61106</v>
      </c>
    </row>
    <row r="102" spans="1:8" ht="20.25" customHeight="1">
      <c r="A102" s="185" t="s">
        <v>39</v>
      </c>
      <c r="B102" s="185" t="s">
        <v>379</v>
      </c>
      <c r="C102" s="185" t="s">
        <v>312</v>
      </c>
      <c r="D102" s="185" t="s">
        <v>313</v>
      </c>
      <c r="E102" s="186">
        <v>2943613</v>
      </c>
      <c r="F102" s="186">
        <v>0</v>
      </c>
      <c r="G102" s="186">
        <v>2943613</v>
      </c>
      <c r="H102" s="186">
        <v>0</v>
      </c>
    </row>
    <row r="103" spans="1:8" ht="20.25" customHeight="1">
      <c r="A103" s="185" t="s">
        <v>39</v>
      </c>
      <c r="B103" s="185" t="s">
        <v>380</v>
      </c>
      <c r="C103" s="185" t="s">
        <v>319</v>
      </c>
      <c r="D103" s="185" t="s">
        <v>320</v>
      </c>
      <c r="E103" s="186">
        <v>698393080</v>
      </c>
      <c r="F103" s="186">
        <v>0</v>
      </c>
      <c r="G103" s="186">
        <v>698393080</v>
      </c>
      <c r="H103" s="186">
        <v>0</v>
      </c>
    </row>
    <row r="104" spans="1:8" ht="20.25" customHeight="1">
      <c r="A104" s="185" t="s">
        <v>39</v>
      </c>
      <c r="B104" s="185" t="s">
        <v>380</v>
      </c>
      <c r="C104" s="185" t="s">
        <v>323</v>
      </c>
      <c r="D104" s="185" t="s">
        <v>324</v>
      </c>
      <c r="E104" s="186">
        <v>189630000</v>
      </c>
      <c r="F104" s="186">
        <v>0</v>
      </c>
      <c r="G104" s="186">
        <v>189630000</v>
      </c>
      <c r="H104" s="186">
        <v>0</v>
      </c>
    </row>
    <row r="105" spans="1:8" ht="20.25" customHeight="1">
      <c r="A105" s="185" t="s">
        <v>39</v>
      </c>
      <c r="B105" s="185" t="s">
        <v>380</v>
      </c>
      <c r="C105" s="185" t="s">
        <v>323</v>
      </c>
      <c r="D105" s="185" t="s">
        <v>325</v>
      </c>
      <c r="E105" s="186">
        <v>7336000</v>
      </c>
      <c r="F105" s="186">
        <v>0</v>
      </c>
      <c r="G105" s="186">
        <v>7336000</v>
      </c>
      <c r="H105" s="186">
        <v>0</v>
      </c>
    </row>
    <row r="106" spans="1:8" ht="20.25" customHeight="1">
      <c r="A106" s="185" t="s">
        <v>39</v>
      </c>
      <c r="B106" s="185" t="s">
        <v>380</v>
      </c>
      <c r="C106" s="185" t="s">
        <v>308</v>
      </c>
      <c r="D106" s="185" t="s">
        <v>309</v>
      </c>
      <c r="E106" s="186">
        <v>86610800</v>
      </c>
      <c r="F106" s="186">
        <v>0</v>
      </c>
      <c r="G106" s="186">
        <v>69288635</v>
      </c>
      <c r="H106" s="186">
        <v>17322165</v>
      </c>
    </row>
    <row r="107" spans="1:8" ht="20.25" customHeight="1">
      <c r="A107" s="185" t="s">
        <v>39</v>
      </c>
      <c r="B107" s="185" t="s">
        <v>380</v>
      </c>
      <c r="C107" s="185" t="s">
        <v>326</v>
      </c>
      <c r="D107" s="185" t="s">
        <v>327</v>
      </c>
      <c r="E107" s="186">
        <v>2914652607</v>
      </c>
      <c r="F107" s="186">
        <v>0</v>
      </c>
      <c r="G107" s="186">
        <v>2914652607</v>
      </c>
      <c r="H107" s="186">
        <v>0</v>
      </c>
    </row>
    <row r="108" spans="1:8" ht="20.25" customHeight="1">
      <c r="A108" s="185" t="s">
        <v>39</v>
      </c>
      <c r="B108" s="185" t="s">
        <v>380</v>
      </c>
      <c r="C108" s="185" t="s">
        <v>328</v>
      </c>
      <c r="D108" s="185" t="s">
        <v>329</v>
      </c>
      <c r="E108" s="186">
        <v>10431300</v>
      </c>
      <c r="F108" s="186">
        <v>0</v>
      </c>
      <c r="G108" s="186">
        <v>7301910</v>
      </c>
      <c r="H108" s="186">
        <v>3129390</v>
      </c>
    </row>
    <row r="109" spans="1:8" ht="20.25" customHeight="1">
      <c r="A109" s="185" t="s">
        <v>39</v>
      </c>
      <c r="B109" s="185" t="s">
        <v>380</v>
      </c>
      <c r="C109" s="185" t="s">
        <v>299</v>
      </c>
      <c r="D109" s="185" t="s">
        <v>356</v>
      </c>
      <c r="E109" s="186">
        <v>3443213</v>
      </c>
      <c r="F109" s="186">
        <v>0</v>
      </c>
      <c r="G109" s="186">
        <v>688642</v>
      </c>
      <c r="H109" s="186">
        <v>2754571</v>
      </c>
    </row>
    <row r="110" spans="1:8" ht="20.25" customHeight="1">
      <c r="A110" s="185" t="s">
        <v>39</v>
      </c>
      <c r="B110" s="185" t="s">
        <v>380</v>
      </c>
      <c r="C110" s="185" t="s">
        <v>299</v>
      </c>
      <c r="D110" s="185" t="s">
        <v>381</v>
      </c>
      <c r="E110" s="186">
        <v>246432000</v>
      </c>
      <c r="F110" s="186">
        <v>0</v>
      </c>
      <c r="G110" s="186">
        <v>246432000</v>
      </c>
      <c r="H110" s="186">
        <v>0</v>
      </c>
    </row>
    <row r="111" spans="1:8" ht="20.25" customHeight="1">
      <c r="A111" s="185" t="s">
        <v>39</v>
      </c>
      <c r="B111" s="185" t="s">
        <v>380</v>
      </c>
      <c r="C111" s="185" t="s">
        <v>330</v>
      </c>
      <c r="D111" s="185" t="s">
        <v>332</v>
      </c>
      <c r="E111" s="186">
        <v>8000000</v>
      </c>
      <c r="F111" s="186">
        <v>0</v>
      </c>
      <c r="G111" s="186">
        <v>8000000</v>
      </c>
      <c r="H111" s="186">
        <v>0</v>
      </c>
    </row>
    <row r="112" spans="1:8" ht="20.25" customHeight="1">
      <c r="A112" s="185" t="s">
        <v>39</v>
      </c>
      <c r="B112" s="185" t="s">
        <v>380</v>
      </c>
      <c r="C112" s="185" t="s">
        <v>330</v>
      </c>
      <c r="D112" s="185" t="s">
        <v>357</v>
      </c>
      <c r="E112" s="186">
        <v>1000000</v>
      </c>
      <c r="F112" s="186">
        <v>0</v>
      </c>
      <c r="G112" s="186">
        <v>1000000</v>
      </c>
      <c r="H112" s="186">
        <v>0</v>
      </c>
    </row>
    <row r="113" spans="1:8" ht="20.25" customHeight="1">
      <c r="A113" s="185" t="s">
        <v>39</v>
      </c>
      <c r="B113" s="185" t="s">
        <v>380</v>
      </c>
      <c r="C113" s="185" t="s">
        <v>305</v>
      </c>
      <c r="D113" s="185" t="s">
        <v>306</v>
      </c>
      <c r="E113" s="186">
        <v>244031612</v>
      </c>
      <c r="F113" s="186">
        <v>0</v>
      </c>
      <c r="G113" s="186">
        <v>195225288</v>
      </c>
      <c r="H113" s="186">
        <v>48806324</v>
      </c>
    </row>
    <row r="114" spans="1:8" ht="20.25" customHeight="1">
      <c r="A114" s="185" t="s">
        <v>39</v>
      </c>
      <c r="B114" s="185" t="s">
        <v>380</v>
      </c>
      <c r="C114" s="185" t="s">
        <v>301</v>
      </c>
      <c r="D114" s="185" t="s">
        <v>333</v>
      </c>
      <c r="E114" s="186">
        <v>319266863</v>
      </c>
      <c r="F114" s="186">
        <v>319266863</v>
      </c>
      <c r="G114" s="186">
        <v>0</v>
      </c>
      <c r="H114" s="186">
        <v>0</v>
      </c>
    </row>
    <row r="115" spans="1:8" ht="20.25" customHeight="1">
      <c r="A115" s="185" t="s">
        <v>39</v>
      </c>
      <c r="B115" s="185" t="s">
        <v>380</v>
      </c>
      <c r="C115" s="185" t="s">
        <v>301</v>
      </c>
      <c r="D115" s="185" t="s">
        <v>382</v>
      </c>
      <c r="E115" s="186">
        <v>3500000</v>
      </c>
      <c r="F115" s="186">
        <v>3500000</v>
      </c>
      <c r="G115" s="186">
        <v>0</v>
      </c>
      <c r="H115" s="186">
        <v>0</v>
      </c>
    </row>
    <row r="116" spans="1:8" ht="20.25" customHeight="1">
      <c r="A116" s="185" t="s">
        <v>39</v>
      </c>
      <c r="B116" s="185" t="s">
        <v>380</v>
      </c>
      <c r="C116" s="185" t="s">
        <v>301</v>
      </c>
      <c r="D116" s="185" t="s">
        <v>383</v>
      </c>
      <c r="E116" s="186">
        <v>1666140</v>
      </c>
      <c r="F116" s="186">
        <v>1666140</v>
      </c>
      <c r="G116" s="186">
        <v>0</v>
      </c>
      <c r="H116" s="186">
        <v>0</v>
      </c>
    </row>
    <row r="117" spans="1:8" ht="20.25" customHeight="1">
      <c r="A117" s="185" t="s">
        <v>39</v>
      </c>
      <c r="B117" s="185" t="s">
        <v>380</v>
      </c>
      <c r="C117" s="185" t="s">
        <v>312</v>
      </c>
      <c r="D117" s="185" t="s">
        <v>347</v>
      </c>
      <c r="E117" s="186">
        <v>29925422</v>
      </c>
      <c r="F117" s="186">
        <v>0</v>
      </c>
      <c r="G117" s="186">
        <v>29925422</v>
      </c>
      <c r="H117" s="186">
        <v>0</v>
      </c>
    </row>
    <row r="118" spans="1:8" ht="20.25" customHeight="1">
      <c r="A118" s="185" t="s">
        <v>39</v>
      </c>
      <c r="B118" s="185" t="s">
        <v>380</v>
      </c>
      <c r="C118" s="185" t="s">
        <v>312</v>
      </c>
      <c r="D118" s="185" t="s">
        <v>384</v>
      </c>
      <c r="E118" s="186">
        <v>931631</v>
      </c>
      <c r="F118" s="186">
        <v>0</v>
      </c>
      <c r="G118" s="186">
        <v>931631</v>
      </c>
      <c r="H118" s="186">
        <v>0</v>
      </c>
    </row>
    <row r="119" spans="1:8" ht="20.25" customHeight="1">
      <c r="A119" s="185" t="s">
        <v>39</v>
      </c>
      <c r="B119" s="185" t="s">
        <v>380</v>
      </c>
      <c r="C119" s="185" t="s">
        <v>312</v>
      </c>
      <c r="D119" s="185" t="s">
        <v>348</v>
      </c>
      <c r="E119" s="186">
        <v>66942879</v>
      </c>
      <c r="F119" s="186">
        <v>0</v>
      </c>
      <c r="G119" s="186">
        <v>66942879</v>
      </c>
      <c r="H119" s="186">
        <v>0</v>
      </c>
    </row>
    <row r="120" spans="1:8" ht="20.25" customHeight="1">
      <c r="A120" s="185" t="s">
        <v>39</v>
      </c>
      <c r="B120" s="185" t="s">
        <v>380</v>
      </c>
      <c r="C120" s="185" t="s">
        <v>312</v>
      </c>
      <c r="D120" s="185" t="s">
        <v>313</v>
      </c>
      <c r="E120" s="186">
        <v>10634625</v>
      </c>
      <c r="F120" s="186">
        <v>0</v>
      </c>
      <c r="G120" s="186">
        <v>10634625</v>
      </c>
      <c r="H120" s="186">
        <v>0</v>
      </c>
    </row>
    <row r="121" spans="1:8" ht="20.25" customHeight="1">
      <c r="A121" s="185" t="s">
        <v>39</v>
      </c>
      <c r="B121" s="185" t="s">
        <v>385</v>
      </c>
      <c r="C121" s="185" t="s">
        <v>319</v>
      </c>
      <c r="D121" s="185" t="s">
        <v>320</v>
      </c>
      <c r="E121" s="186">
        <v>2201549</v>
      </c>
      <c r="F121" s="186">
        <v>0</v>
      </c>
      <c r="G121" s="186">
        <v>880619</v>
      </c>
      <c r="H121" s="186">
        <v>1320930</v>
      </c>
    </row>
    <row r="122" spans="1:8" ht="20.25" customHeight="1">
      <c r="A122" s="185" t="s">
        <v>39</v>
      </c>
      <c r="B122" s="185" t="s">
        <v>385</v>
      </c>
      <c r="C122" s="185" t="s">
        <v>326</v>
      </c>
      <c r="D122" s="185" t="s">
        <v>327</v>
      </c>
      <c r="E122" s="186">
        <v>11911476</v>
      </c>
      <c r="F122" s="186">
        <v>0</v>
      </c>
      <c r="G122" s="186">
        <v>4764589</v>
      </c>
      <c r="H122" s="186">
        <v>7146887</v>
      </c>
    </row>
    <row r="123" spans="1:8" ht="20.25" customHeight="1">
      <c r="A123" s="185" t="s">
        <v>39</v>
      </c>
      <c r="B123" s="185" t="s">
        <v>385</v>
      </c>
      <c r="C123" s="185" t="s">
        <v>301</v>
      </c>
      <c r="D123" s="185" t="s">
        <v>333</v>
      </c>
      <c r="E123" s="186">
        <v>5049</v>
      </c>
      <c r="F123" s="186">
        <v>5049</v>
      </c>
      <c r="G123" s="186">
        <v>0</v>
      </c>
      <c r="H123" s="186">
        <v>0</v>
      </c>
    </row>
    <row r="124" spans="1:8" ht="20.25" customHeight="1">
      <c r="A124" s="185" t="s">
        <v>39</v>
      </c>
      <c r="B124" s="185" t="s">
        <v>385</v>
      </c>
      <c r="C124" s="185" t="s">
        <v>301</v>
      </c>
      <c r="D124" s="185" t="s">
        <v>383</v>
      </c>
      <c r="E124" s="186">
        <v>649589</v>
      </c>
      <c r="F124" s="186">
        <v>649589</v>
      </c>
      <c r="G124" s="186">
        <v>0</v>
      </c>
      <c r="H124" s="186">
        <v>0</v>
      </c>
    </row>
    <row r="125" spans="1:8" ht="20.25" customHeight="1">
      <c r="A125" s="185" t="s">
        <v>39</v>
      </c>
      <c r="B125" s="185" t="s">
        <v>385</v>
      </c>
      <c r="C125" s="185" t="s">
        <v>312</v>
      </c>
      <c r="D125" s="185" t="s">
        <v>347</v>
      </c>
      <c r="E125" s="186">
        <v>4072</v>
      </c>
      <c r="F125" s="186">
        <v>0</v>
      </c>
      <c r="G125" s="186">
        <v>1628</v>
      </c>
      <c r="H125" s="186">
        <v>2444</v>
      </c>
    </row>
    <row r="126" spans="1:8" ht="20.25" customHeight="1">
      <c r="A126" s="185" t="s">
        <v>39</v>
      </c>
      <c r="B126" s="185" t="s">
        <v>385</v>
      </c>
      <c r="C126" s="185" t="s">
        <v>312</v>
      </c>
      <c r="D126" s="185" t="s">
        <v>348</v>
      </c>
      <c r="E126" s="186">
        <v>235756</v>
      </c>
      <c r="F126" s="186">
        <v>0</v>
      </c>
      <c r="G126" s="186">
        <v>94302</v>
      </c>
      <c r="H126" s="186">
        <v>141454</v>
      </c>
    </row>
    <row r="127" spans="1:8" ht="20.25" customHeight="1">
      <c r="A127" s="185" t="s">
        <v>39</v>
      </c>
      <c r="B127" s="185" t="s">
        <v>386</v>
      </c>
      <c r="C127" s="185" t="s">
        <v>335</v>
      </c>
      <c r="D127" s="185" t="s">
        <v>336</v>
      </c>
      <c r="E127" s="186">
        <v>-130188302</v>
      </c>
      <c r="F127" s="186">
        <v>0</v>
      </c>
      <c r="G127" s="186">
        <v>-133823362</v>
      </c>
      <c r="H127" s="186">
        <v>3635060</v>
      </c>
    </row>
    <row r="128" spans="1:8" ht="20.25" customHeight="1">
      <c r="A128" s="185" t="s">
        <v>39</v>
      </c>
      <c r="B128" s="185" t="s">
        <v>386</v>
      </c>
      <c r="C128" s="185" t="s">
        <v>335</v>
      </c>
      <c r="D128" s="185" t="s">
        <v>350</v>
      </c>
      <c r="E128" s="186">
        <v>181234115</v>
      </c>
      <c r="F128" s="186">
        <v>0</v>
      </c>
      <c r="G128" s="186">
        <v>90616988</v>
      </c>
      <c r="H128" s="186">
        <v>90617127</v>
      </c>
    </row>
    <row r="129" spans="1:8" ht="20.25" customHeight="1">
      <c r="A129" s="185" t="s">
        <v>39</v>
      </c>
      <c r="B129" s="185" t="s">
        <v>386</v>
      </c>
      <c r="C129" s="185" t="s">
        <v>335</v>
      </c>
      <c r="D129" s="185" t="s">
        <v>351</v>
      </c>
      <c r="E129" s="186">
        <v>5683789414</v>
      </c>
      <c r="F129" s="186">
        <v>0</v>
      </c>
      <c r="G129" s="186">
        <v>2841894706</v>
      </c>
      <c r="H129" s="186">
        <v>2841894708</v>
      </c>
    </row>
    <row r="130" spans="1:8" ht="20.25" customHeight="1">
      <c r="A130" s="185" t="s">
        <v>39</v>
      </c>
      <c r="B130" s="185" t="s">
        <v>386</v>
      </c>
      <c r="C130" s="185" t="s">
        <v>335</v>
      </c>
      <c r="D130" s="185" t="s">
        <v>387</v>
      </c>
      <c r="E130" s="186">
        <v>33918889</v>
      </c>
      <c r="F130" s="186">
        <v>0</v>
      </c>
      <c r="G130" s="186">
        <v>0</v>
      </c>
      <c r="H130" s="186">
        <v>33918889</v>
      </c>
    </row>
    <row r="131" spans="1:8" ht="20.25" customHeight="1">
      <c r="A131" s="185" t="s">
        <v>39</v>
      </c>
      <c r="B131" s="185" t="s">
        <v>386</v>
      </c>
      <c r="C131" s="185" t="s">
        <v>352</v>
      </c>
      <c r="D131" s="185" t="s">
        <v>353</v>
      </c>
      <c r="E131" s="186">
        <v>68818606001</v>
      </c>
      <c r="F131" s="186">
        <v>0</v>
      </c>
      <c r="G131" s="186">
        <v>41291163600</v>
      </c>
      <c r="H131" s="186">
        <v>27527442401</v>
      </c>
    </row>
    <row r="132" spans="1:8" ht="20.25" customHeight="1">
      <c r="A132" s="185" t="s">
        <v>39</v>
      </c>
      <c r="B132" s="185" t="s">
        <v>386</v>
      </c>
      <c r="C132" s="185" t="s">
        <v>308</v>
      </c>
      <c r="D132" s="185" t="s">
        <v>311</v>
      </c>
      <c r="E132" s="186">
        <v>135541442</v>
      </c>
      <c r="F132" s="186">
        <v>0</v>
      </c>
      <c r="G132" s="186">
        <v>0</v>
      </c>
      <c r="H132" s="186">
        <v>135541442</v>
      </c>
    </row>
    <row r="133" spans="1:8" ht="20.25" customHeight="1">
      <c r="A133" s="185" t="s">
        <v>39</v>
      </c>
      <c r="B133" s="185" t="s">
        <v>386</v>
      </c>
      <c r="C133" s="185" t="s">
        <v>308</v>
      </c>
      <c r="D133" s="185" t="s">
        <v>309</v>
      </c>
      <c r="E133" s="186">
        <v>1014726</v>
      </c>
      <c r="F133" s="186">
        <v>0</v>
      </c>
      <c r="G133" s="186">
        <v>811780</v>
      </c>
      <c r="H133" s="186">
        <v>202946</v>
      </c>
    </row>
    <row r="134" spans="1:8" ht="20.25" customHeight="1">
      <c r="A134" s="185" t="s">
        <v>39</v>
      </c>
      <c r="B134" s="185" t="s">
        <v>386</v>
      </c>
      <c r="C134" s="185" t="s">
        <v>326</v>
      </c>
      <c r="D134" s="185" t="s">
        <v>327</v>
      </c>
      <c r="E134" s="186">
        <v>400455843</v>
      </c>
      <c r="F134" s="186">
        <v>0</v>
      </c>
      <c r="G134" s="186">
        <v>160182233</v>
      </c>
      <c r="H134" s="186">
        <v>240273610</v>
      </c>
    </row>
    <row r="135" spans="1:8" ht="20.25" customHeight="1">
      <c r="A135" s="185" t="s">
        <v>39</v>
      </c>
      <c r="B135" s="185" t="s">
        <v>386</v>
      </c>
      <c r="C135" s="185" t="s">
        <v>354</v>
      </c>
      <c r="D135" s="185" t="s">
        <v>355</v>
      </c>
      <c r="E135" s="186">
        <v>22750000</v>
      </c>
      <c r="F135" s="186">
        <v>0</v>
      </c>
      <c r="G135" s="186">
        <v>9100000</v>
      </c>
      <c r="H135" s="186">
        <v>13650000</v>
      </c>
    </row>
    <row r="136" spans="1:8" ht="20.25" customHeight="1">
      <c r="A136" s="185" t="s">
        <v>39</v>
      </c>
      <c r="B136" s="185" t="s">
        <v>386</v>
      </c>
      <c r="C136" s="185" t="s">
        <v>299</v>
      </c>
      <c r="D136" s="185" t="s">
        <v>356</v>
      </c>
      <c r="E136" s="186">
        <v>1788442522</v>
      </c>
      <c r="F136" s="186">
        <v>0</v>
      </c>
      <c r="G136" s="186">
        <v>357688501</v>
      </c>
      <c r="H136" s="186">
        <v>1430754021</v>
      </c>
    </row>
    <row r="137" spans="1:8" ht="20.25" customHeight="1">
      <c r="A137" s="185" t="s">
        <v>39</v>
      </c>
      <c r="B137" s="185" t="s">
        <v>386</v>
      </c>
      <c r="C137" s="185" t="s">
        <v>299</v>
      </c>
      <c r="D137" s="185" t="s">
        <v>381</v>
      </c>
      <c r="E137" s="186">
        <v>2143048600</v>
      </c>
      <c r="F137" s="186">
        <v>0</v>
      </c>
      <c r="G137" s="186">
        <v>2143048600</v>
      </c>
      <c r="H137" s="186">
        <v>0</v>
      </c>
    </row>
    <row r="138" spans="1:8" ht="20.25" customHeight="1">
      <c r="A138" s="185" t="s">
        <v>39</v>
      </c>
      <c r="B138" s="185" t="s">
        <v>386</v>
      </c>
      <c r="C138" s="185" t="s">
        <v>299</v>
      </c>
      <c r="D138" s="185" t="s">
        <v>388</v>
      </c>
      <c r="E138" s="186">
        <v>186912420</v>
      </c>
      <c r="F138" s="186">
        <v>0</v>
      </c>
      <c r="G138" s="186">
        <v>186912420</v>
      </c>
      <c r="H138" s="186">
        <v>0</v>
      </c>
    </row>
    <row r="139" spans="1:8" ht="20.25" customHeight="1">
      <c r="A139" s="185" t="s">
        <v>39</v>
      </c>
      <c r="B139" s="185" t="s">
        <v>386</v>
      </c>
      <c r="C139" s="185" t="s">
        <v>330</v>
      </c>
      <c r="D139" s="185" t="s">
        <v>331</v>
      </c>
      <c r="E139" s="186">
        <v>1000000</v>
      </c>
      <c r="F139" s="186">
        <v>0</v>
      </c>
      <c r="G139" s="186">
        <v>0</v>
      </c>
      <c r="H139" s="186">
        <v>1000000</v>
      </c>
    </row>
    <row r="140" spans="1:8" ht="20.25" customHeight="1">
      <c r="A140" s="185" t="s">
        <v>39</v>
      </c>
      <c r="B140" s="185" t="s">
        <v>386</v>
      </c>
      <c r="C140" s="185" t="s">
        <v>330</v>
      </c>
      <c r="D140" s="185" t="s">
        <v>332</v>
      </c>
      <c r="E140" s="186">
        <v>500000</v>
      </c>
      <c r="F140" s="186">
        <v>0</v>
      </c>
      <c r="G140" s="186">
        <v>0</v>
      </c>
      <c r="H140" s="186">
        <v>500000</v>
      </c>
    </row>
    <row r="141" spans="1:8" ht="20.25" customHeight="1">
      <c r="A141" s="185" t="s">
        <v>39</v>
      </c>
      <c r="B141" s="185" t="s">
        <v>386</v>
      </c>
      <c r="C141" s="185" t="s">
        <v>330</v>
      </c>
      <c r="D141" s="185" t="s">
        <v>357</v>
      </c>
      <c r="E141" s="186">
        <v>8600000</v>
      </c>
      <c r="F141" s="186">
        <v>0</v>
      </c>
      <c r="G141" s="186">
        <v>0</v>
      </c>
      <c r="H141" s="186">
        <v>8600000</v>
      </c>
    </row>
    <row r="142" spans="1:8" ht="20.25" customHeight="1">
      <c r="A142" s="185" t="s">
        <v>39</v>
      </c>
      <c r="B142" s="185" t="s">
        <v>386</v>
      </c>
      <c r="C142" s="185" t="s">
        <v>305</v>
      </c>
      <c r="D142" s="185" t="s">
        <v>306</v>
      </c>
      <c r="E142" s="186">
        <v>4230554</v>
      </c>
      <c r="F142" s="186">
        <v>0</v>
      </c>
      <c r="G142" s="186">
        <v>3384443</v>
      </c>
      <c r="H142" s="186">
        <v>846111</v>
      </c>
    </row>
    <row r="143" spans="1:8" ht="20.25" customHeight="1">
      <c r="A143" s="185" t="s">
        <v>39</v>
      </c>
      <c r="B143" s="185" t="s">
        <v>386</v>
      </c>
      <c r="C143" s="185" t="s">
        <v>301</v>
      </c>
      <c r="D143" s="185" t="s">
        <v>333</v>
      </c>
      <c r="E143" s="186">
        <v>21072920</v>
      </c>
      <c r="F143" s="186">
        <v>21072920</v>
      </c>
      <c r="G143" s="186">
        <v>0</v>
      </c>
      <c r="H143" s="186">
        <v>0</v>
      </c>
    </row>
    <row r="144" spans="1:8" ht="20.25" customHeight="1">
      <c r="A144" s="185" t="s">
        <v>39</v>
      </c>
      <c r="B144" s="185" t="s">
        <v>386</v>
      </c>
      <c r="C144" s="185" t="s">
        <v>301</v>
      </c>
      <c r="D144" s="185" t="s">
        <v>382</v>
      </c>
      <c r="E144" s="186">
        <v>1361460</v>
      </c>
      <c r="F144" s="186">
        <v>1361460</v>
      </c>
      <c r="G144" s="186">
        <v>0</v>
      </c>
      <c r="H144" s="186">
        <v>0</v>
      </c>
    </row>
    <row r="145" spans="1:8" ht="20.25" customHeight="1">
      <c r="A145" s="185" t="s">
        <v>39</v>
      </c>
      <c r="B145" s="185" t="s">
        <v>386</v>
      </c>
      <c r="C145" s="185" t="s">
        <v>301</v>
      </c>
      <c r="D145" s="185" t="s">
        <v>383</v>
      </c>
      <c r="E145" s="186">
        <v>928000</v>
      </c>
      <c r="F145" s="186">
        <v>928000</v>
      </c>
      <c r="G145" s="186">
        <v>0</v>
      </c>
      <c r="H145" s="186">
        <v>0</v>
      </c>
    </row>
    <row r="146" spans="1:8" ht="20.25" customHeight="1">
      <c r="A146" s="185" t="s">
        <v>39</v>
      </c>
      <c r="B146" s="185" t="s">
        <v>386</v>
      </c>
      <c r="C146" s="185" t="s">
        <v>312</v>
      </c>
      <c r="D146" s="185" t="s">
        <v>358</v>
      </c>
      <c r="E146" s="186">
        <v>29124785</v>
      </c>
      <c r="F146" s="186">
        <v>0</v>
      </c>
      <c r="G146" s="186">
        <v>14562237</v>
      </c>
      <c r="H146" s="186">
        <v>14562548</v>
      </c>
    </row>
    <row r="147" spans="1:8" ht="20.25" customHeight="1">
      <c r="A147" s="185" t="s">
        <v>39</v>
      </c>
      <c r="B147" s="185" t="s">
        <v>386</v>
      </c>
      <c r="C147" s="185" t="s">
        <v>312</v>
      </c>
      <c r="D147" s="185" t="s">
        <v>348</v>
      </c>
      <c r="E147" s="186">
        <v>47157942</v>
      </c>
      <c r="F147" s="186">
        <v>0</v>
      </c>
      <c r="G147" s="186">
        <v>18862918</v>
      </c>
      <c r="H147" s="186">
        <v>28295024</v>
      </c>
    </row>
    <row r="148" spans="1:8" ht="20.25" customHeight="1">
      <c r="A148" s="185" t="s">
        <v>39</v>
      </c>
      <c r="B148" s="185" t="s">
        <v>386</v>
      </c>
      <c r="C148" s="185" t="s">
        <v>312</v>
      </c>
      <c r="D148" s="185" t="s">
        <v>359</v>
      </c>
      <c r="E148" s="186">
        <v>3513997</v>
      </c>
      <c r="F148" s="186">
        <v>0</v>
      </c>
      <c r="G148" s="186">
        <v>1405598</v>
      </c>
      <c r="H148" s="186">
        <v>2108399</v>
      </c>
    </row>
    <row r="149" spans="1:8" ht="20.25" customHeight="1">
      <c r="A149" s="185" t="s">
        <v>39</v>
      </c>
      <c r="B149" s="185" t="s">
        <v>386</v>
      </c>
      <c r="C149" s="185" t="s">
        <v>312</v>
      </c>
      <c r="D149" s="185" t="s">
        <v>313</v>
      </c>
      <c r="E149" s="186">
        <v>757385135</v>
      </c>
      <c r="F149" s="186">
        <v>0</v>
      </c>
      <c r="G149" s="186">
        <v>757385135</v>
      </c>
      <c r="H149" s="186">
        <v>0</v>
      </c>
    </row>
    <row r="150" spans="1:8" ht="20.25" customHeight="1">
      <c r="A150" s="185" t="s">
        <v>39</v>
      </c>
      <c r="B150" s="185" t="s">
        <v>386</v>
      </c>
      <c r="C150" s="185" t="s">
        <v>312</v>
      </c>
      <c r="D150" s="185" t="s">
        <v>375</v>
      </c>
      <c r="E150" s="186">
        <v>636054</v>
      </c>
      <c r="F150" s="186">
        <v>0</v>
      </c>
      <c r="G150" s="186">
        <v>0</v>
      </c>
      <c r="H150" s="186">
        <v>636054</v>
      </c>
    </row>
    <row r="151" spans="1:8" ht="20.25" customHeight="1">
      <c r="A151" s="185" t="s">
        <v>39</v>
      </c>
      <c r="B151" s="185" t="s">
        <v>389</v>
      </c>
      <c r="C151" s="185" t="s">
        <v>390</v>
      </c>
      <c r="D151" s="185" t="s">
        <v>391</v>
      </c>
      <c r="E151" s="186">
        <v>4105804000</v>
      </c>
      <c r="F151" s="186">
        <v>0</v>
      </c>
      <c r="G151" s="186">
        <v>0</v>
      </c>
      <c r="H151" s="186">
        <v>4105804000</v>
      </c>
    </row>
    <row r="152" spans="1:8" ht="20.25" customHeight="1">
      <c r="A152" s="185" t="s">
        <v>39</v>
      </c>
      <c r="B152" s="185" t="s">
        <v>389</v>
      </c>
      <c r="C152" s="185" t="s">
        <v>390</v>
      </c>
      <c r="D152" s="185" t="s">
        <v>392</v>
      </c>
      <c r="E152" s="186">
        <v>2554473567</v>
      </c>
      <c r="F152" s="186">
        <v>0</v>
      </c>
      <c r="G152" s="186">
        <v>0</v>
      </c>
      <c r="H152" s="186">
        <v>2554473567</v>
      </c>
    </row>
    <row r="153" spans="1:8" ht="20.25" customHeight="1">
      <c r="A153" s="185" t="s">
        <v>39</v>
      </c>
      <c r="B153" s="185" t="s">
        <v>389</v>
      </c>
      <c r="C153" s="185" t="s">
        <v>390</v>
      </c>
      <c r="D153" s="185" t="s">
        <v>393</v>
      </c>
      <c r="E153" s="186">
        <v>23050282008</v>
      </c>
      <c r="F153" s="186">
        <v>0</v>
      </c>
      <c r="G153" s="186">
        <v>0</v>
      </c>
      <c r="H153" s="186">
        <v>23050282008</v>
      </c>
    </row>
    <row r="154" spans="1:8" ht="20.25" customHeight="1">
      <c r="A154" s="185" t="s">
        <v>39</v>
      </c>
      <c r="B154" s="185" t="s">
        <v>389</v>
      </c>
      <c r="C154" s="185" t="s">
        <v>394</v>
      </c>
      <c r="D154" s="185" t="s">
        <v>395</v>
      </c>
      <c r="E154" s="186">
        <v>116077000000</v>
      </c>
      <c r="F154" s="186">
        <v>0</v>
      </c>
      <c r="G154" s="186">
        <v>0</v>
      </c>
      <c r="H154" s="186">
        <v>116077000000</v>
      </c>
    </row>
    <row r="155" spans="1:8" ht="20.25" customHeight="1">
      <c r="A155" s="185" t="s">
        <v>39</v>
      </c>
      <c r="B155" s="185" t="s">
        <v>389</v>
      </c>
      <c r="C155" s="185" t="s">
        <v>394</v>
      </c>
      <c r="D155" s="185" t="s">
        <v>396</v>
      </c>
      <c r="E155" s="186">
        <v>80828725000</v>
      </c>
      <c r="F155" s="186">
        <v>0</v>
      </c>
      <c r="G155" s="186">
        <v>0</v>
      </c>
      <c r="H155" s="186">
        <v>80828725000</v>
      </c>
    </row>
    <row r="156" spans="1:8" ht="20.25" customHeight="1">
      <c r="A156" s="185" t="s">
        <v>39</v>
      </c>
      <c r="B156" s="185" t="s">
        <v>389</v>
      </c>
      <c r="C156" s="185" t="s">
        <v>397</v>
      </c>
      <c r="D156" s="185" t="s">
        <v>398</v>
      </c>
      <c r="E156" s="186">
        <v>13102200</v>
      </c>
      <c r="F156" s="186">
        <v>0</v>
      </c>
      <c r="G156" s="186">
        <v>0</v>
      </c>
      <c r="H156" s="186">
        <v>13102200</v>
      </c>
    </row>
    <row r="157" spans="1:8" ht="20.25" customHeight="1">
      <c r="A157" s="185" t="s">
        <v>39</v>
      </c>
      <c r="B157" s="185" t="s">
        <v>389</v>
      </c>
      <c r="C157" s="185" t="s">
        <v>312</v>
      </c>
      <c r="D157" s="185" t="s">
        <v>375</v>
      </c>
      <c r="E157" s="186">
        <v>642240000</v>
      </c>
      <c r="F157" s="186">
        <v>0</v>
      </c>
      <c r="G157" s="186">
        <v>0</v>
      </c>
      <c r="H157" s="186">
        <v>642240000</v>
      </c>
    </row>
    <row r="158" spans="1:8" ht="20.25" customHeight="1">
      <c r="A158" s="187" t="s">
        <v>39</v>
      </c>
      <c r="B158" s="187" t="s">
        <v>399</v>
      </c>
      <c r="C158" s="187" t="s">
        <v>352</v>
      </c>
      <c r="D158" s="187" t="s">
        <v>353</v>
      </c>
      <c r="E158" s="188">
        <v>1565914000</v>
      </c>
      <c r="F158" s="188">
        <v>0</v>
      </c>
      <c r="G158" s="188">
        <v>0</v>
      </c>
      <c r="H158" s="188">
        <v>1565914000</v>
      </c>
    </row>
  </sheetData>
  <mergeCells count="3">
    <mergeCell ref="A3:H3"/>
    <mergeCell ref="A4:H4"/>
    <mergeCell ref="A8:D8"/>
  </mergeCells>
  <printOptions horizontalCentered="1"/>
  <pageMargins left="0.78740157480314965" right="0.78740157480314965" top="0.41" bottom="0.4" header="0.31496062992125984" footer="0.31496062992125984"/>
  <pageSetup paperSize="9" scale="10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N387"/>
  <sheetViews>
    <sheetView view="pageBreakPreview" topLeftCell="A3" zoomScale="85" zoomScaleNormal="100" zoomScaleSheetLayoutView="85" workbookViewId="0">
      <pane xSplit="1" topLeftCell="B1" activePane="topRight" state="frozen"/>
      <selection pane="topRight" activeCell="A388" sqref="A388:XFD400"/>
    </sheetView>
  </sheetViews>
  <sheetFormatPr defaultColWidth="9" defaultRowHeight="15.6"/>
  <cols>
    <col min="1" max="1" width="6.19921875" style="81" customWidth="1"/>
    <col min="2" max="2" width="7.59765625" style="81" customWidth="1"/>
    <col min="3" max="6" width="13.69921875" style="81" customWidth="1"/>
    <col min="7" max="7" width="11.8984375" style="81" customWidth="1"/>
    <col min="8" max="8" width="13.69921875" style="81" customWidth="1"/>
    <col min="9" max="9" width="21.5" style="81" customWidth="1"/>
    <col min="10" max="11" width="11" style="81" hidden="1" customWidth="1"/>
    <col min="12" max="12" width="8.3984375" style="79" hidden="1" customWidth="1"/>
    <col min="13" max="13" width="9" style="79"/>
    <col min="14" max="14" width="16" style="79" bestFit="1" customWidth="1"/>
    <col min="15" max="16384" width="9" style="79"/>
  </cols>
  <sheetData>
    <row r="1" spans="1:12" ht="17.399999999999999">
      <c r="A1" s="34" t="s">
        <v>592</v>
      </c>
      <c r="B1" s="77"/>
      <c r="C1" s="77"/>
      <c r="D1" s="77"/>
      <c r="E1" s="77"/>
      <c r="F1" s="77"/>
      <c r="G1" s="77"/>
      <c r="H1" s="77"/>
      <c r="I1" s="24" t="s">
        <v>163</v>
      </c>
    </row>
    <row r="2" spans="1:12" ht="18">
      <c r="A2" s="80"/>
    </row>
    <row r="3" spans="1:12" ht="17.25" customHeight="1">
      <c r="A3" s="252" t="s">
        <v>400</v>
      </c>
      <c r="B3" s="252"/>
      <c r="C3" s="252"/>
      <c r="D3" s="252"/>
      <c r="E3" s="252"/>
      <c r="F3" s="252"/>
      <c r="G3" s="252"/>
      <c r="H3" s="252"/>
      <c r="I3" s="252"/>
    </row>
    <row r="4" spans="1:12" ht="18">
      <c r="A4" s="253" t="s">
        <v>633</v>
      </c>
      <c r="B4" s="253"/>
      <c r="C4" s="253"/>
      <c r="D4" s="253"/>
      <c r="E4" s="253"/>
      <c r="F4" s="253"/>
      <c r="G4" s="253"/>
      <c r="H4" s="253"/>
      <c r="I4" s="253"/>
      <c r="J4" s="173"/>
      <c r="K4" s="173"/>
    </row>
    <row r="6" spans="1:12">
      <c r="I6" s="87" t="s">
        <v>225</v>
      </c>
    </row>
    <row r="7" spans="1:12" ht="5.25" customHeight="1"/>
    <row r="8" spans="1:12" s="78" customFormat="1" ht="32.25" customHeight="1">
      <c r="A8" s="190" t="s">
        <v>197</v>
      </c>
      <c r="B8" s="82" t="s">
        <v>220</v>
      </c>
      <c r="C8" s="82" t="s">
        <v>226</v>
      </c>
      <c r="D8" s="82" t="s">
        <v>227</v>
      </c>
      <c r="E8" s="82" t="s">
        <v>401</v>
      </c>
      <c r="F8" s="82" t="s">
        <v>402</v>
      </c>
      <c r="G8" s="82" t="s">
        <v>221</v>
      </c>
      <c r="H8" s="82" t="s">
        <v>222</v>
      </c>
      <c r="I8" s="83" t="s">
        <v>228</v>
      </c>
      <c r="J8" s="88"/>
      <c r="K8" s="89"/>
      <c r="L8" s="90"/>
    </row>
    <row r="9" spans="1:12">
      <c r="A9" s="207" t="s">
        <v>39</v>
      </c>
      <c r="B9" s="84" t="s">
        <v>403</v>
      </c>
      <c r="C9" s="84" t="s">
        <v>404</v>
      </c>
      <c r="D9" s="84" t="s">
        <v>405</v>
      </c>
      <c r="E9" s="84" t="s">
        <v>406</v>
      </c>
      <c r="F9" s="84" t="s">
        <v>407</v>
      </c>
      <c r="G9" s="84" t="s">
        <v>408</v>
      </c>
      <c r="H9" s="84" t="s">
        <v>409</v>
      </c>
      <c r="I9" s="189">
        <v>25029559</v>
      </c>
      <c r="J9" s="84"/>
      <c r="K9" s="84"/>
      <c r="L9" s="91"/>
    </row>
    <row r="10" spans="1:12">
      <c r="A10" s="92" t="s">
        <v>39</v>
      </c>
      <c r="B10" s="85" t="s">
        <v>403</v>
      </c>
      <c r="C10" s="85" t="s">
        <v>404</v>
      </c>
      <c r="D10" s="85" t="s">
        <v>405</v>
      </c>
      <c r="E10" s="85" t="s">
        <v>406</v>
      </c>
      <c r="F10" s="85" t="s">
        <v>407</v>
      </c>
      <c r="G10" s="85" t="s">
        <v>410</v>
      </c>
      <c r="H10" s="85" t="s">
        <v>411</v>
      </c>
      <c r="I10" s="144">
        <v>2800000</v>
      </c>
      <c r="J10" s="85"/>
      <c r="K10" s="85"/>
      <c r="L10" s="91"/>
    </row>
    <row r="11" spans="1:12">
      <c r="A11" s="92" t="s">
        <v>39</v>
      </c>
      <c r="B11" s="85" t="s">
        <v>403</v>
      </c>
      <c r="C11" s="85" t="s">
        <v>404</v>
      </c>
      <c r="D11" s="85" t="s">
        <v>405</v>
      </c>
      <c r="E11" s="85" t="s">
        <v>406</v>
      </c>
      <c r="F11" s="85" t="s">
        <v>407</v>
      </c>
      <c r="G11" s="85" t="s">
        <v>412</v>
      </c>
      <c r="H11" s="85" t="s">
        <v>413</v>
      </c>
      <c r="I11" s="144">
        <v>10640642</v>
      </c>
      <c r="J11" s="85"/>
      <c r="K11" s="85"/>
      <c r="L11" s="91"/>
    </row>
    <row r="12" spans="1:12">
      <c r="A12" s="92" t="s">
        <v>39</v>
      </c>
      <c r="B12" s="85" t="s">
        <v>403</v>
      </c>
      <c r="C12" s="85" t="s">
        <v>404</v>
      </c>
      <c r="D12" s="85" t="s">
        <v>405</v>
      </c>
      <c r="E12" s="85" t="s">
        <v>406</v>
      </c>
      <c r="F12" s="85" t="s">
        <v>414</v>
      </c>
      <c r="G12" s="85" t="s">
        <v>415</v>
      </c>
      <c r="H12" s="85" t="s">
        <v>416</v>
      </c>
      <c r="I12" s="144">
        <v>16390000</v>
      </c>
      <c r="J12" s="85"/>
      <c r="K12" s="85"/>
      <c r="L12" s="91"/>
    </row>
    <row r="13" spans="1:12">
      <c r="A13" s="92" t="s">
        <v>39</v>
      </c>
      <c r="B13" s="85" t="s">
        <v>403</v>
      </c>
      <c r="C13" s="85" t="s">
        <v>404</v>
      </c>
      <c r="D13" s="85" t="s">
        <v>405</v>
      </c>
      <c r="E13" s="85" t="s">
        <v>406</v>
      </c>
      <c r="F13" s="85" t="s">
        <v>414</v>
      </c>
      <c r="G13" s="85" t="s">
        <v>417</v>
      </c>
      <c r="H13" s="85" t="s">
        <v>418</v>
      </c>
      <c r="I13" s="144">
        <v>1996000</v>
      </c>
      <c r="J13" s="85"/>
      <c r="K13" s="85"/>
      <c r="L13" s="91"/>
    </row>
    <row r="14" spans="1:12">
      <c r="A14" s="92" t="s">
        <v>39</v>
      </c>
      <c r="B14" s="85" t="s">
        <v>403</v>
      </c>
      <c r="C14" s="85" t="s">
        <v>404</v>
      </c>
      <c r="D14" s="85" t="s">
        <v>405</v>
      </c>
      <c r="E14" s="85" t="s">
        <v>406</v>
      </c>
      <c r="F14" s="85" t="s">
        <v>414</v>
      </c>
      <c r="G14" s="85" t="s">
        <v>417</v>
      </c>
      <c r="H14" s="85" t="s">
        <v>419</v>
      </c>
      <c r="I14" s="144">
        <v>5000000</v>
      </c>
      <c r="J14" s="85"/>
      <c r="K14" s="85"/>
      <c r="L14" s="91"/>
    </row>
    <row r="15" spans="1:12">
      <c r="A15" s="92" t="s">
        <v>39</v>
      </c>
      <c r="B15" s="85" t="s">
        <v>403</v>
      </c>
      <c r="C15" s="85" t="s">
        <v>404</v>
      </c>
      <c r="D15" s="85" t="s">
        <v>405</v>
      </c>
      <c r="E15" s="85" t="s">
        <v>406</v>
      </c>
      <c r="F15" s="85" t="s">
        <v>407</v>
      </c>
      <c r="G15" s="85" t="s">
        <v>420</v>
      </c>
      <c r="H15" s="85" t="s">
        <v>421</v>
      </c>
      <c r="I15" s="144">
        <v>4480000</v>
      </c>
      <c r="J15" s="85"/>
      <c r="K15" s="85"/>
      <c r="L15" s="91"/>
    </row>
    <row r="16" spans="1:12">
      <c r="A16" s="92" t="s">
        <v>39</v>
      </c>
      <c r="B16" s="85" t="s">
        <v>403</v>
      </c>
      <c r="C16" s="85" t="s">
        <v>404</v>
      </c>
      <c r="D16" s="85" t="s">
        <v>405</v>
      </c>
      <c r="E16" s="85" t="s">
        <v>406</v>
      </c>
      <c r="F16" s="85" t="s">
        <v>407</v>
      </c>
      <c r="G16" s="85" t="s">
        <v>420</v>
      </c>
      <c r="H16" s="85" t="s">
        <v>422</v>
      </c>
      <c r="I16" s="144">
        <v>11600000</v>
      </c>
      <c r="J16" s="85"/>
      <c r="K16" s="85"/>
      <c r="L16" s="91"/>
    </row>
    <row r="17" spans="1:12">
      <c r="A17" s="92" t="s">
        <v>39</v>
      </c>
      <c r="B17" s="85" t="s">
        <v>403</v>
      </c>
      <c r="C17" s="85" t="s">
        <v>404</v>
      </c>
      <c r="D17" s="85" t="s">
        <v>405</v>
      </c>
      <c r="E17" s="85" t="s">
        <v>406</v>
      </c>
      <c r="F17" s="85" t="s">
        <v>407</v>
      </c>
      <c r="G17" s="85" t="s">
        <v>423</v>
      </c>
      <c r="H17" s="85" t="s">
        <v>424</v>
      </c>
      <c r="I17" s="144">
        <v>7600000</v>
      </c>
      <c r="J17" s="85"/>
      <c r="K17" s="85"/>
      <c r="L17" s="91"/>
    </row>
    <row r="18" spans="1:12">
      <c r="A18" s="92" t="s">
        <v>39</v>
      </c>
      <c r="B18" s="85" t="s">
        <v>403</v>
      </c>
      <c r="C18" s="85" t="s">
        <v>404</v>
      </c>
      <c r="D18" s="85" t="s">
        <v>405</v>
      </c>
      <c r="E18" s="85" t="s">
        <v>406</v>
      </c>
      <c r="F18" s="85" t="s">
        <v>407</v>
      </c>
      <c r="G18" s="85" t="s">
        <v>423</v>
      </c>
      <c r="H18" s="85" t="s">
        <v>425</v>
      </c>
      <c r="I18" s="144">
        <v>24500000</v>
      </c>
      <c r="J18" s="85"/>
      <c r="K18" s="85"/>
      <c r="L18" s="91"/>
    </row>
    <row r="19" spans="1:12">
      <c r="A19" s="92" t="s">
        <v>39</v>
      </c>
      <c r="B19" s="85" t="s">
        <v>403</v>
      </c>
      <c r="C19" s="85" t="s">
        <v>404</v>
      </c>
      <c r="D19" s="85" t="s">
        <v>405</v>
      </c>
      <c r="E19" s="85" t="s">
        <v>406</v>
      </c>
      <c r="F19" s="85" t="s">
        <v>407</v>
      </c>
      <c r="G19" s="85" t="s">
        <v>426</v>
      </c>
      <c r="H19" s="85" t="s">
        <v>427</v>
      </c>
      <c r="I19" s="144">
        <v>3260000</v>
      </c>
      <c r="J19" s="85"/>
      <c r="K19" s="85"/>
      <c r="L19" s="91"/>
    </row>
    <row r="20" spans="1:12">
      <c r="A20" s="92" t="s">
        <v>39</v>
      </c>
      <c r="B20" s="85" t="s">
        <v>403</v>
      </c>
      <c r="C20" s="85" t="s">
        <v>404</v>
      </c>
      <c r="D20" s="85" t="s">
        <v>405</v>
      </c>
      <c r="E20" s="85" t="s">
        <v>406</v>
      </c>
      <c r="F20" s="85" t="s">
        <v>407</v>
      </c>
      <c r="G20" s="85" t="s">
        <v>428</v>
      </c>
      <c r="H20" s="85" t="s">
        <v>429</v>
      </c>
      <c r="I20" s="144">
        <v>111729600</v>
      </c>
      <c r="J20" s="85"/>
      <c r="K20" s="85"/>
      <c r="L20" s="91"/>
    </row>
    <row r="21" spans="1:12">
      <c r="A21" s="92" t="s">
        <v>39</v>
      </c>
      <c r="B21" s="85" t="s">
        <v>403</v>
      </c>
      <c r="C21" s="85" t="s">
        <v>404</v>
      </c>
      <c r="D21" s="85" t="s">
        <v>405</v>
      </c>
      <c r="E21" s="85" t="s">
        <v>406</v>
      </c>
      <c r="F21" s="85" t="s">
        <v>430</v>
      </c>
      <c r="G21" s="85" t="s">
        <v>431</v>
      </c>
      <c r="H21" s="85" t="s">
        <v>432</v>
      </c>
      <c r="I21" s="144">
        <v>56066000</v>
      </c>
      <c r="J21" s="85"/>
      <c r="K21" s="85"/>
      <c r="L21" s="91"/>
    </row>
    <row r="22" spans="1:12">
      <c r="A22" s="92" t="s">
        <v>39</v>
      </c>
      <c r="B22" s="85" t="s">
        <v>403</v>
      </c>
      <c r="C22" s="85" t="s">
        <v>433</v>
      </c>
      <c r="D22" s="85" t="s">
        <v>434</v>
      </c>
      <c r="E22" s="85" t="s">
        <v>406</v>
      </c>
      <c r="F22" s="85" t="s">
        <v>407</v>
      </c>
      <c r="G22" s="85" t="s">
        <v>435</v>
      </c>
      <c r="H22" s="85" t="s">
        <v>436</v>
      </c>
      <c r="I22" s="144">
        <v>1265504975</v>
      </c>
      <c r="J22" s="85"/>
      <c r="K22" s="85"/>
      <c r="L22" s="91"/>
    </row>
    <row r="23" spans="1:12">
      <c r="A23" s="92" t="s">
        <v>39</v>
      </c>
      <c r="B23" s="85" t="s">
        <v>403</v>
      </c>
      <c r="C23" s="85" t="s">
        <v>433</v>
      </c>
      <c r="D23" s="85" t="s">
        <v>434</v>
      </c>
      <c r="E23" s="85" t="s">
        <v>406</v>
      </c>
      <c r="F23" s="85" t="s">
        <v>414</v>
      </c>
      <c r="G23" s="85" t="s">
        <v>415</v>
      </c>
      <c r="H23" s="85" t="s">
        <v>416</v>
      </c>
      <c r="I23" s="144">
        <v>16250000</v>
      </c>
      <c r="J23" s="85"/>
      <c r="K23" s="85"/>
      <c r="L23" s="91"/>
    </row>
    <row r="24" spans="1:12">
      <c r="A24" s="92" t="s">
        <v>39</v>
      </c>
      <c r="B24" s="85" t="s">
        <v>403</v>
      </c>
      <c r="C24" s="85" t="s">
        <v>433</v>
      </c>
      <c r="D24" s="85" t="s">
        <v>434</v>
      </c>
      <c r="E24" s="85" t="s">
        <v>406</v>
      </c>
      <c r="F24" s="85" t="s">
        <v>414</v>
      </c>
      <c r="G24" s="85" t="s">
        <v>415</v>
      </c>
      <c r="H24" s="85" t="s">
        <v>437</v>
      </c>
      <c r="I24" s="144">
        <v>10033200</v>
      </c>
      <c r="J24" s="85"/>
      <c r="K24" s="85"/>
      <c r="L24" s="91"/>
    </row>
    <row r="25" spans="1:12">
      <c r="A25" s="92" t="s">
        <v>39</v>
      </c>
      <c r="B25" s="85" t="s">
        <v>403</v>
      </c>
      <c r="C25" s="85" t="s">
        <v>433</v>
      </c>
      <c r="D25" s="85" t="s">
        <v>434</v>
      </c>
      <c r="E25" s="85" t="s">
        <v>406</v>
      </c>
      <c r="F25" s="85" t="s">
        <v>414</v>
      </c>
      <c r="G25" s="85" t="s">
        <v>415</v>
      </c>
      <c r="H25" s="85" t="s">
        <v>438</v>
      </c>
      <c r="I25" s="144">
        <v>17280000</v>
      </c>
      <c r="J25" s="85"/>
      <c r="K25" s="85"/>
      <c r="L25" s="91"/>
    </row>
    <row r="26" spans="1:12">
      <c r="A26" s="92" t="s">
        <v>39</v>
      </c>
      <c r="B26" s="85" t="s">
        <v>403</v>
      </c>
      <c r="C26" s="85" t="s">
        <v>433</v>
      </c>
      <c r="D26" s="85" t="s">
        <v>434</v>
      </c>
      <c r="E26" s="85" t="s">
        <v>406</v>
      </c>
      <c r="F26" s="85" t="s">
        <v>414</v>
      </c>
      <c r="G26" s="85" t="s">
        <v>420</v>
      </c>
      <c r="H26" s="85" t="s">
        <v>422</v>
      </c>
      <c r="I26" s="144">
        <v>400000</v>
      </c>
      <c r="J26" s="85"/>
      <c r="K26" s="85"/>
      <c r="L26" s="91"/>
    </row>
    <row r="27" spans="1:12">
      <c r="A27" s="92" t="s">
        <v>39</v>
      </c>
      <c r="B27" s="85" t="s">
        <v>403</v>
      </c>
      <c r="C27" s="85" t="s">
        <v>433</v>
      </c>
      <c r="D27" s="85" t="s">
        <v>434</v>
      </c>
      <c r="E27" s="85" t="s">
        <v>406</v>
      </c>
      <c r="F27" s="85" t="s">
        <v>414</v>
      </c>
      <c r="G27" s="85" t="s">
        <v>439</v>
      </c>
      <c r="H27" s="85" t="s">
        <v>440</v>
      </c>
      <c r="I27" s="144">
        <v>14400000</v>
      </c>
      <c r="J27" s="85"/>
      <c r="K27" s="85"/>
      <c r="L27" s="91"/>
    </row>
    <row r="28" spans="1:12">
      <c r="A28" s="92" t="s">
        <v>39</v>
      </c>
      <c r="B28" s="85" t="s">
        <v>403</v>
      </c>
      <c r="C28" s="85" t="s">
        <v>433</v>
      </c>
      <c r="D28" s="85" t="s">
        <v>434</v>
      </c>
      <c r="E28" s="85" t="s">
        <v>406</v>
      </c>
      <c r="F28" s="85" t="s">
        <v>414</v>
      </c>
      <c r="G28" s="85" t="s">
        <v>423</v>
      </c>
      <c r="H28" s="85" t="s">
        <v>441</v>
      </c>
      <c r="I28" s="144">
        <v>9600000</v>
      </c>
      <c r="J28" s="85"/>
      <c r="K28" s="85"/>
      <c r="L28" s="91"/>
    </row>
    <row r="29" spans="1:12">
      <c r="A29" s="92" t="s">
        <v>39</v>
      </c>
      <c r="B29" s="85" t="s">
        <v>403</v>
      </c>
      <c r="C29" s="85" t="s">
        <v>433</v>
      </c>
      <c r="D29" s="85" t="s">
        <v>434</v>
      </c>
      <c r="E29" s="85" t="s">
        <v>406</v>
      </c>
      <c r="F29" s="85" t="s">
        <v>414</v>
      </c>
      <c r="G29" s="85" t="s">
        <v>423</v>
      </c>
      <c r="H29" s="85" t="s">
        <v>425</v>
      </c>
      <c r="I29" s="144">
        <v>3000000</v>
      </c>
      <c r="J29" s="85"/>
      <c r="K29" s="85"/>
      <c r="L29" s="91"/>
    </row>
    <row r="30" spans="1:12">
      <c r="A30" s="92" t="s">
        <v>39</v>
      </c>
      <c r="B30" s="85" t="s">
        <v>403</v>
      </c>
      <c r="C30" s="85" t="s">
        <v>433</v>
      </c>
      <c r="D30" s="85" t="s">
        <v>434</v>
      </c>
      <c r="E30" s="85" t="s">
        <v>406</v>
      </c>
      <c r="F30" s="85" t="s">
        <v>414</v>
      </c>
      <c r="G30" s="85" t="s">
        <v>428</v>
      </c>
      <c r="H30" s="85" t="s">
        <v>429</v>
      </c>
      <c r="I30" s="144">
        <v>18790400</v>
      </c>
      <c r="J30" s="85"/>
      <c r="K30" s="85"/>
      <c r="L30" s="91"/>
    </row>
    <row r="31" spans="1:12">
      <c r="A31" s="92" t="s">
        <v>39</v>
      </c>
      <c r="B31" s="85" t="s">
        <v>403</v>
      </c>
      <c r="C31" s="85" t="s">
        <v>433</v>
      </c>
      <c r="D31" s="85" t="s">
        <v>434</v>
      </c>
      <c r="E31" s="85" t="s">
        <v>406</v>
      </c>
      <c r="F31" s="85" t="s">
        <v>430</v>
      </c>
      <c r="G31" s="85" t="s">
        <v>431</v>
      </c>
      <c r="H31" s="85" t="s">
        <v>432</v>
      </c>
      <c r="I31" s="144">
        <v>220723000</v>
      </c>
      <c r="J31" s="85"/>
      <c r="K31" s="85"/>
      <c r="L31" s="91"/>
    </row>
    <row r="32" spans="1:12">
      <c r="A32" s="92" t="s">
        <v>39</v>
      </c>
      <c r="B32" s="85" t="s">
        <v>403</v>
      </c>
      <c r="C32" s="85" t="s">
        <v>433</v>
      </c>
      <c r="D32" s="85" t="s">
        <v>434</v>
      </c>
      <c r="E32" s="85" t="s">
        <v>442</v>
      </c>
      <c r="F32" s="85" t="s">
        <v>443</v>
      </c>
      <c r="G32" s="85" t="s">
        <v>444</v>
      </c>
      <c r="H32" s="85" t="s">
        <v>445</v>
      </c>
      <c r="I32" s="144">
        <v>1102560000</v>
      </c>
      <c r="J32" s="85"/>
      <c r="K32" s="85"/>
      <c r="L32" s="91"/>
    </row>
    <row r="33" spans="1:12">
      <c r="A33" s="92" t="s">
        <v>39</v>
      </c>
      <c r="B33" s="85" t="s">
        <v>403</v>
      </c>
      <c r="C33" s="85" t="s">
        <v>433</v>
      </c>
      <c r="D33" s="85" t="s">
        <v>434</v>
      </c>
      <c r="E33" s="85" t="s">
        <v>442</v>
      </c>
      <c r="F33" s="85" t="s">
        <v>443</v>
      </c>
      <c r="G33" s="85" t="s">
        <v>446</v>
      </c>
      <c r="H33" s="85" t="s">
        <v>447</v>
      </c>
      <c r="I33" s="144">
        <v>74125000</v>
      </c>
      <c r="J33" s="85"/>
      <c r="K33" s="85"/>
      <c r="L33" s="91"/>
    </row>
    <row r="34" spans="1:12">
      <c r="A34" s="92" t="s">
        <v>39</v>
      </c>
      <c r="B34" s="85" t="s">
        <v>403</v>
      </c>
      <c r="C34" s="85" t="s">
        <v>448</v>
      </c>
      <c r="D34" s="85" t="s">
        <v>449</v>
      </c>
      <c r="E34" s="85" t="s">
        <v>406</v>
      </c>
      <c r="F34" s="85" t="s">
        <v>407</v>
      </c>
      <c r="G34" s="85" t="s">
        <v>450</v>
      </c>
      <c r="H34" s="85" t="s">
        <v>451</v>
      </c>
      <c r="I34" s="144">
        <v>7471310600</v>
      </c>
      <c r="J34" s="85"/>
      <c r="K34" s="85"/>
      <c r="L34" s="91"/>
    </row>
    <row r="35" spans="1:12">
      <c r="A35" s="92" t="s">
        <v>39</v>
      </c>
      <c r="B35" s="85" t="s">
        <v>403</v>
      </c>
      <c r="C35" s="85" t="s">
        <v>448</v>
      </c>
      <c r="D35" s="85" t="s">
        <v>449</v>
      </c>
      <c r="E35" s="85" t="s">
        <v>406</v>
      </c>
      <c r="F35" s="85" t="s">
        <v>407</v>
      </c>
      <c r="G35" s="85" t="s">
        <v>452</v>
      </c>
      <c r="H35" s="85" t="s">
        <v>453</v>
      </c>
      <c r="I35" s="144">
        <v>144556000</v>
      </c>
      <c r="J35" s="85"/>
      <c r="K35" s="85"/>
      <c r="L35" s="91"/>
    </row>
    <row r="36" spans="1:12">
      <c r="A36" s="92" t="s">
        <v>39</v>
      </c>
      <c r="B36" s="85" t="s">
        <v>403</v>
      </c>
      <c r="C36" s="85" t="s">
        <v>448</v>
      </c>
      <c r="D36" s="85" t="s">
        <v>449</v>
      </c>
      <c r="E36" s="85" t="s">
        <v>406</v>
      </c>
      <c r="F36" s="85" t="s">
        <v>407</v>
      </c>
      <c r="G36" s="85" t="s">
        <v>408</v>
      </c>
      <c r="H36" s="85" t="s">
        <v>454</v>
      </c>
      <c r="I36" s="144">
        <v>124956000</v>
      </c>
      <c r="J36" s="85"/>
      <c r="K36" s="85"/>
      <c r="L36" s="91"/>
    </row>
    <row r="37" spans="1:12">
      <c r="A37" s="92" t="s">
        <v>39</v>
      </c>
      <c r="B37" s="85" t="s">
        <v>403</v>
      </c>
      <c r="C37" s="85" t="s">
        <v>448</v>
      </c>
      <c r="D37" s="85" t="s">
        <v>449</v>
      </c>
      <c r="E37" s="85" t="s">
        <v>406</v>
      </c>
      <c r="F37" s="85" t="s">
        <v>407</v>
      </c>
      <c r="G37" s="85" t="s">
        <v>408</v>
      </c>
      <c r="H37" s="85" t="s">
        <v>455</v>
      </c>
      <c r="I37" s="144">
        <v>2664431000</v>
      </c>
      <c r="J37" s="85"/>
      <c r="K37" s="85"/>
      <c r="L37" s="91"/>
    </row>
    <row r="38" spans="1:12">
      <c r="A38" s="92" t="s">
        <v>39</v>
      </c>
      <c r="B38" s="85" t="s">
        <v>403</v>
      </c>
      <c r="C38" s="85" t="s">
        <v>448</v>
      </c>
      <c r="D38" s="85" t="s">
        <v>449</v>
      </c>
      <c r="E38" s="85" t="s">
        <v>406</v>
      </c>
      <c r="F38" s="85" t="s">
        <v>407</v>
      </c>
      <c r="G38" s="85" t="s">
        <v>408</v>
      </c>
      <c r="H38" s="85" t="s">
        <v>456</v>
      </c>
      <c r="I38" s="144">
        <v>101088000</v>
      </c>
      <c r="J38" s="85"/>
      <c r="K38" s="85"/>
      <c r="L38" s="91"/>
    </row>
    <row r="39" spans="1:12">
      <c r="A39" s="92" t="s">
        <v>39</v>
      </c>
      <c r="B39" s="85" t="s">
        <v>403</v>
      </c>
      <c r="C39" s="85" t="s">
        <v>448</v>
      </c>
      <c r="D39" s="85" t="s">
        <v>449</v>
      </c>
      <c r="E39" s="85" t="s">
        <v>406</v>
      </c>
      <c r="F39" s="85" t="s">
        <v>407</v>
      </c>
      <c r="G39" s="85" t="s">
        <v>408</v>
      </c>
      <c r="H39" s="85" t="s">
        <v>409</v>
      </c>
      <c r="I39" s="144">
        <v>1219001200</v>
      </c>
      <c r="J39" s="85"/>
      <c r="K39" s="85"/>
      <c r="L39" s="91"/>
    </row>
    <row r="40" spans="1:12">
      <c r="A40" s="92" t="s">
        <v>39</v>
      </c>
      <c r="B40" s="85" t="s">
        <v>403</v>
      </c>
      <c r="C40" s="85" t="s">
        <v>448</v>
      </c>
      <c r="D40" s="85" t="s">
        <v>449</v>
      </c>
      <c r="E40" s="85" t="s">
        <v>406</v>
      </c>
      <c r="F40" s="85" t="s">
        <v>407</v>
      </c>
      <c r="G40" s="85" t="s">
        <v>408</v>
      </c>
      <c r="H40" s="85" t="s">
        <v>457</v>
      </c>
      <c r="I40" s="144">
        <v>221577000</v>
      </c>
      <c r="J40" s="85"/>
      <c r="K40" s="85"/>
      <c r="L40" s="91"/>
    </row>
    <row r="41" spans="1:12">
      <c r="A41" s="92" t="s">
        <v>39</v>
      </c>
      <c r="B41" s="85" t="s">
        <v>403</v>
      </c>
      <c r="C41" s="85" t="s">
        <v>448</v>
      </c>
      <c r="D41" s="85" t="s">
        <v>449</v>
      </c>
      <c r="E41" s="85" t="s">
        <v>406</v>
      </c>
      <c r="F41" s="85" t="s">
        <v>407</v>
      </c>
      <c r="G41" s="85" t="s">
        <v>458</v>
      </c>
      <c r="H41" s="85" t="s">
        <v>459</v>
      </c>
      <c r="I41" s="144">
        <v>12450000</v>
      </c>
      <c r="J41" s="85"/>
      <c r="K41" s="85"/>
      <c r="L41" s="91"/>
    </row>
    <row r="42" spans="1:12">
      <c r="A42" s="92" t="s">
        <v>39</v>
      </c>
      <c r="B42" s="85" t="s">
        <v>403</v>
      </c>
      <c r="C42" s="85" t="s">
        <v>448</v>
      </c>
      <c r="D42" s="85" t="s">
        <v>449</v>
      </c>
      <c r="E42" s="85" t="s">
        <v>406</v>
      </c>
      <c r="F42" s="85" t="s">
        <v>407</v>
      </c>
      <c r="G42" s="85" t="s">
        <v>458</v>
      </c>
      <c r="H42" s="85" t="s">
        <v>460</v>
      </c>
      <c r="I42" s="144">
        <v>37988000</v>
      </c>
      <c r="J42" s="85"/>
      <c r="K42" s="85"/>
      <c r="L42" s="91"/>
    </row>
    <row r="43" spans="1:12">
      <c r="A43" s="92" t="s">
        <v>39</v>
      </c>
      <c r="B43" s="85" t="s">
        <v>403</v>
      </c>
      <c r="C43" s="85" t="s">
        <v>448</v>
      </c>
      <c r="D43" s="85" t="s">
        <v>449</v>
      </c>
      <c r="E43" s="85" t="s">
        <v>406</v>
      </c>
      <c r="F43" s="85" t="s">
        <v>407</v>
      </c>
      <c r="G43" s="85" t="s">
        <v>410</v>
      </c>
      <c r="H43" s="85" t="s">
        <v>411</v>
      </c>
      <c r="I43" s="144">
        <v>721313000</v>
      </c>
      <c r="J43" s="85"/>
      <c r="K43" s="85"/>
      <c r="L43" s="91"/>
    </row>
    <row r="44" spans="1:12">
      <c r="A44" s="92" t="s">
        <v>39</v>
      </c>
      <c r="B44" s="85" t="s">
        <v>403</v>
      </c>
      <c r="C44" s="85" t="s">
        <v>448</v>
      </c>
      <c r="D44" s="85" t="s">
        <v>449</v>
      </c>
      <c r="E44" s="85" t="s">
        <v>406</v>
      </c>
      <c r="F44" s="85" t="s">
        <v>407</v>
      </c>
      <c r="G44" s="85" t="s">
        <v>461</v>
      </c>
      <c r="H44" s="85" t="s">
        <v>462</v>
      </c>
      <c r="I44" s="144">
        <v>111900000</v>
      </c>
      <c r="J44" s="85"/>
      <c r="K44" s="85"/>
      <c r="L44" s="91"/>
    </row>
    <row r="45" spans="1:12">
      <c r="A45" s="92" t="s">
        <v>39</v>
      </c>
      <c r="B45" s="85" t="s">
        <v>403</v>
      </c>
      <c r="C45" s="85" t="s">
        <v>448</v>
      </c>
      <c r="D45" s="85" t="s">
        <v>449</v>
      </c>
      <c r="E45" s="85" t="s">
        <v>406</v>
      </c>
      <c r="F45" s="85" t="s">
        <v>407</v>
      </c>
      <c r="G45" s="85" t="s">
        <v>412</v>
      </c>
      <c r="H45" s="85" t="s">
        <v>413</v>
      </c>
      <c r="I45" s="144">
        <v>1612673300</v>
      </c>
      <c r="J45" s="85"/>
      <c r="K45" s="85"/>
      <c r="L45" s="91"/>
    </row>
    <row r="46" spans="1:12">
      <c r="A46" s="92" t="s">
        <v>39</v>
      </c>
      <c r="B46" s="85" t="s">
        <v>403</v>
      </c>
      <c r="C46" s="85" t="s">
        <v>448</v>
      </c>
      <c r="D46" s="85" t="s">
        <v>449</v>
      </c>
      <c r="E46" s="85" t="s">
        <v>406</v>
      </c>
      <c r="F46" s="85" t="s">
        <v>407</v>
      </c>
      <c r="G46" s="85" t="s">
        <v>412</v>
      </c>
      <c r="H46" s="85" t="s">
        <v>463</v>
      </c>
      <c r="I46" s="144">
        <v>276151900</v>
      </c>
      <c r="J46" s="85"/>
      <c r="K46" s="85"/>
      <c r="L46" s="91"/>
    </row>
    <row r="47" spans="1:12">
      <c r="A47" s="92" t="s">
        <v>39</v>
      </c>
      <c r="B47" s="85" t="s">
        <v>403</v>
      </c>
      <c r="C47" s="85" t="s">
        <v>448</v>
      </c>
      <c r="D47" s="85" t="s">
        <v>449</v>
      </c>
      <c r="E47" s="85" t="s">
        <v>406</v>
      </c>
      <c r="F47" s="85" t="s">
        <v>407</v>
      </c>
      <c r="G47" s="85" t="s">
        <v>412</v>
      </c>
      <c r="H47" s="85" t="s">
        <v>464</v>
      </c>
      <c r="I47" s="144">
        <v>69257000</v>
      </c>
      <c r="J47" s="85"/>
      <c r="K47" s="85"/>
      <c r="L47" s="91"/>
    </row>
    <row r="48" spans="1:12">
      <c r="A48" s="92" t="s">
        <v>39</v>
      </c>
      <c r="B48" s="85" t="s">
        <v>403</v>
      </c>
      <c r="C48" s="85" t="s">
        <v>448</v>
      </c>
      <c r="D48" s="85" t="s">
        <v>449</v>
      </c>
      <c r="E48" s="85" t="s">
        <v>406</v>
      </c>
      <c r="F48" s="85" t="s">
        <v>407</v>
      </c>
      <c r="G48" s="85" t="s">
        <v>412</v>
      </c>
      <c r="H48" s="85" t="s">
        <v>465</v>
      </c>
      <c r="I48" s="144">
        <v>91467200</v>
      </c>
      <c r="J48" s="85"/>
      <c r="K48" s="85"/>
      <c r="L48" s="91"/>
    </row>
    <row r="49" spans="1:12">
      <c r="A49" s="92" t="s">
        <v>39</v>
      </c>
      <c r="B49" s="85" t="s">
        <v>403</v>
      </c>
      <c r="C49" s="85" t="s">
        <v>448</v>
      </c>
      <c r="D49" s="85" t="s">
        <v>449</v>
      </c>
      <c r="E49" s="85" t="s">
        <v>406</v>
      </c>
      <c r="F49" s="85" t="s">
        <v>414</v>
      </c>
      <c r="G49" s="85" t="s">
        <v>466</v>
      </c>
      <c r="H49" s="85" t="s">
        <v>467</v>
      </c>
      <c r="I49" s="144">
        <v>55364920</v>
      </c>
      <c r="J49" s="85"/>
      <c r="K49" s="85"/>
      <c r="L49" s="91"/>
    </row>
    <row r="50" spans="1:12">
      <c r="A50" s="92" t="s">
        <v>39</v>
      </c>
      <c r="B50" s="85" t="s">
        <v>403</v>
      </c>
      <c r="C50" s="85" t="s">
        <v>448</v>
      </c>
      <c r="D50" s="85" t="s">
        <v>449</v>
      </c>
      <c r="E50" s="85" t="s">
        <v>406</v>
      </c>
      <c r="F50" s="85" t="s">
        <v>414</v>
      </c>
      <c r="G50" s="85" t="s">
        <v>466</v>
      </c>
      <c r="H50" s="85" t="s">
        <v>468</v>
      </c>
      <c r="I50" s="144">
        <v>14633700</v>
      </c>
      <c r="J50" s="85"/>
      <c r="K50" s="85"/>
      <c r="L50" s="91"/>
    </row>
    <row r="51" spans="1:12">
      <c r="A51" s="92" t="s">
        <v>39</v>
      </c>
      <c r="B51" s="85" t="s">
        <v>403</v>
      </c>
      <c r="C51" s="85" t="s">
        <v>448</v>
      </c>
      <c r="D51" s="85" t="s">
        <v>449</v>
      </c>
      <c r="E51" s="85" t="s">
        <v>406</v>
      </c>
      <c r="F51" s="85" t="s">
        <v>414</v>
      </c>
      <c r="G51" s="85" t="s">
        <v>466</v>
      </c>
      <c r="H51" s="85" t="s">
        <v>469</v>
      </c>
      <c r="I51" s="144">
        <v>15500000</v>
      </c>
      <c r="J51" s="85"/>
      <c r="K51" s="85"/>
      <c r="L51" s="91"/>
    </row>
    <row r="52" spans="1:12">
      <c r="A52" s="92" t="s">
        <v>39</v>
      </c>
      <c r="B52" s="85" t="s">
        <v>403</v>
      </c>
      <c r="C52" s="85" t="s">
        <v>448</v>
      </c>
      <c r="D52" s="85" t="s">
        <v>449</v>
      </c>
      <c r="E52" s="85" t="s">
        <v>406</v>
      </c>
      <c r="F52" s="85" t="s">
        <v>414</v>
      </c>
      <c r="G52" s="85" t="s">
        <v>415</v>
      </c>
      <c r="H52" s="85" t="s">
        <v>416</v>
      </c>
      <c r="I52" s="144">
        <v>58121454</v>
      </c>
      <c r="J52" s="85"/>
      <c r="K52" s="85"/>
      <c r="L52" s="91"/>
    </row>
    <row r="53" spans="1:12">
      <c r="A53" s="92" t="s">
        <v>39</v>
      </c>
      <c r="B53" s="85" t="s">
        <v>403</v>
      </c>
      <c r="C53" s="85" t="s">
        <v>448</v>
      </c>
      <c r="D53" s="85" t="s">
        <v>449</v>
      </c>
      <c r="E53" s="85" t="s">
        <v>406</v>
      </c>
      <c r="F53" s="85" t="s">
        <v>414</v>
      </c>
      <c r="G53" s="85" t="s">
        <v>415</v>
      </c>
      <c r="H53" s="85" t="s">
        <v>437</v>
      </c>
      <c r="I53" s="144">
        <v>58100000</v>
      </c>
      <c r="J53" s="85"/>
      <c r="K53" s="85"/>
      <c r="L53" s="91"/>
    </row>
    <row r="54" spans="1:12">
      <c r="A54" s="92" t="s">
        <v>39</v>
      </c>
      <c r="B54" s="85" t="s">
        <v>403</v>
      </c>
      <c r="C54" s="85" t="s">
        <v>448</v>
      </c>
      <c r="D54" s="85" t="s">
        <v>449</v>
      </c>
      <c r="E54" s="85" t="s">
        <v>406</v>
      </c>
      <c r="F54" s="85" t="s">
        <v>414</v>
      </c>
      <c r="G54" s="85" t="s">
        <v>415</v>
      </c>
      <c r="H54" s="85" t="s">
        <v>470</v>
      </c>
      <c r="I54" s="144">
        <v>27600000</v>
      </c>
      <c r="J54" s="85"/>
      <c r="K54" s="85"/>
      <c r="L54" s="91"/>
    </row>
    <row r="55" spans="1:12">
      <c r="A55" s="92" t="s">
        <v>39</v>
      </c>
      <c r="B55" s="85" t="s">
        <v>403</v>
      </c>
      <c r="C55" s="85" t="s">
        <v>448</v>
      </c>
      <c r="D55" s="85" t="s">
        <v>449</v>
      </c>
      <c r="E55" s="85" t="s">
        <v>406</v>
      </c>
      <c r="F55" s="85" t="s">
        <v>414</v>
      </c>
      <c r="G55" s="85" t="s">
        <v>415</v>
      </c>
      <c r="H55" s="85" t="s">
        <v>438</v>
      </c>
      <c r="I55" s="144">
        <v>193029830</v>
      </c>
      <c r="J55" s="85"/>
      <c r="K55" s="85"/>
      <c r="L55" s="91"/>
    </row>
    <row r="56" spans="1:12">
      <c r="A56" s="92" t="s">
        <v>39</v>
      </c>
      <c r="B56" s="85" t="s">
        <v>403</v>
      </c>
      <c r="C56" s="85" t="s">
        <v>448</v>
      </c>
      <c r="D56" s="85" t="s">
        <v>449</v>
      </c>
      <c r="E56" s="85" t="s">
        <v>406</v>
      </c>
      <c r="F56" s="85" t="s">
        <v>414</v>
      </c>
      <c r="G56" s="85" t="s">
        <v>417</v>
      </c>
      <c r="H56" s="85" t="s">
        <v>471</v>
      </c>
      <c r="I56" s="144">
        <v>110000</v>
      </c>
      <c r="J56" s="85"/>
      <c r="K56" s="85"/>
      <c r="L56" s="91"/>
    </row>
    <row r="57" spans="1:12">
      <c r="A57" s="92" t="s">
        <v>39</v>
      </c>
      <c r="B57" s="85" t="s">
        <v>403</v>
      </c>
      <c r="C57" s="85" t="s">
        <v>448</v>
      </c>
      <c r="D57" s="85" t="s">
        <v>449</v>
      </c>
      <c r="E57" s="85" t="s">
        <v>406</v>
      </c>
      <c r="F57" s="85" t="s">
        <v>414</v>
      </c>
      <c r="G57" s="85" t="s">
        <v>417</v>
      </c>
      <c r="H57" s="85" t="s">
        <v>418</v>
      </c>
      <c r="I57" s="144">
        <v>8810000</v>
      </c>
      <c r="J57" s="85"/>
      <c r="K57" s="85"/>
      <c r="L57" s="91"/>
    </row>
    <row r="58" spans="1:12">
      <c r="A58" s="92" t="s">
        <v>39</v>
      </c>
      <c r="B58" s="85" t="s">
        <v>403</v>
      </c>
      <c r="C58" s="85" t="s">
        <v>448</v>
      </c>
      <c r="D58" s="85" t="s">
        <v>449</v>
      </c>
      <c r="E58" s="85" t="s">
        <v>406</v>
      </c>
      <c r="F58" s="85" t="s">
        <v>414</v>
      </c>
      <c r="G58" s="85" t="s">
        <v>417</v>
      </c>
      <c r="H58" s="85" t="s">
        <v>472</v>
      </c>
      <c r="I58" s="144">
        <v>861400</v>
      </c>
      <c r="J58" s="85"/>
      <c r="K58" s="85"/>
      <c r="L58" s="91"/>
    </row>
    <row r="59" spans="1:12">
      <c r="A59" s="92" t="s">
        <v>39</v>
      </c>
      <c r="B59" s="85" t="s">
        <v>403</v>
      </c>
      <c r="C59" s="85" t="s">
        <v>448</v>
      </c>
      <c r="D59" s="85" t="s">
        <v>449</v>
      </c>
      <c r="E59" s="85" t="s">
        <v>406</v>
      </c>
      <c r="F59" s="85" t="s">
        <v>414</v>
      </c>
      <c r="G59" s="85" t="s">
        <v>439</v>
      </c>
      <c r="H59" s="85" t="s">
        <v>473</v>
      </c>
      <c r="I59" s="144">
        <v>81000000</v>
      </c>
      <c r="J59" s="85"/>
      <c r="K59" s="85"/>
      <c r="L59" s="91"/>
    </row>
    <row r="60" spans="1:12">
      <c r="A60" s="92" t="s">
        <v>39</v>
      </c>
      <c r="B60" s="85" t="s">
        <v>403</v>
      </c>
      <c r="C60" s="85" t="s">
        <v>448</v>
      </c>
      <c r="D60" s="85" t="s">
        <v>449</v>
      </c>
      <c r="E60" s="85" t="s">
        <v>406</v>
      </c>
      <c r="F60" s="85" t="s">
        <v>414</v>
      </c>
      <c r="G60" s="85" t="s">
        <v>423</v>
      </c>
      <c r="H60" s="85" t="s">
        <v>441</v>
      </c>
      <c r="I60" s="144">
        <v>29500000</v>
      </c>
      <c r="J60" s="85"/>
      <c r="K60" s="85"/>
      <c r="L60" s="91"/>
    </row>
    <row r="61" spans="1:12">
      <c r="A61" s="92" t="s">
        <v>39</v>
      </c>
      <c r="B61" s="85" t="s">
        <v>403</v>
      </c>
      <c r="C61" s="85" t="s">
        <v>448</v>
      </c>
      <c r="D61" s="85" t="s">
        <v>449</v>
      </c>
      <c r="E61" s="85" t="s">
        <v>406</v>
      </c>
      <c r="F61" s="85" t="s">
        <v>414</v>
      </c>
      <c r="G61" s="85" t="s">
        <v>426</v>
      </c>
      <c r="H61" s="85" t="s">
        <v>427</v>
      </c>
      <c r="I61" s="144">
        <v>99706756</v>
      </c>
      <c r="J61" s="85"/>
      <c r="K61" s="85"/>
      <c r="L61" s="91"/>
    </row>
    <row r="62" spans="1:12">
      <c r="A62" s="92" t="s">
        <v>39</v>
      </c>
      <c r="B62" s="85" t="s">
        <v>403</v>
      </c>
      <c r="C62" s="85" t="s">
        <v>448</v>
      </c>
      <c r="D62" s="85" t="s">
        <v>449</v>
      </c>
      <c r="E62" s="85" t="s">
        <v>406</v>
      </c>
      <c r="F62" s="85" t="s">
        <v>414</v>
      </c>
      <c r="G62" s="85" t="s">
        <v>426</v>
      </c>
      <c r="H62" s="85" t="s">
        <v>474</v>
      </c>
      <c r="I62" s="144">
        <v>19100000</v>
      </c>
      <c r="J62" s="85"/>
      <c r="K62" s="85"/>
      <c r="L62" s="91"/>
    </row>
    <row r="63" spans="1:12">
      <c r="A63" s="92" t="s">
        <v>39</v>
      </c>
      <c r="B63" s="85" t="s">
        <v>403</v>
      </c>
      <c r="C63" s="85" t="s">
        <v>448</v>
      </c>
      <c r="D63" s="85" t="s">
        <v>449</v>
      </c>
      <c r="E63" s="85" t="s">
        <v>406</v>
      </c>
      <c r="F63" s="85" t="s">
        <v>414</v>
      </c>
      <c r="G63" s="85" t="s">
        <v>426</v>
      </c>
      <c r="H63" s="85" t="s">
        <v>475</v>
      </c>
      <c r="I63" s="144">
        <v>53801840</v>
      </c>
      <c r="J63" s="85"/>
      <c r="K63" s="85"/>
      <c r="L63" s="91"/>
    </row>
    <row r="64" spans="1:12">
      <c r="A64" s="92" t="s">
        <v>39</v>
      </c>
      <c r="B64" s="85" t="s">
        <v>403</v>
      </c>
      <c r="C64" s="85" t="s">
        <v>448</v>
      </c>
      <c r="D64" s="85" t="s">
        <v>449</v>
      </c>
      <c r="E64" s="85" t="s">
        <v>406</v>
      </c>
      <c r="F64" s="85" t="s">
        <v>414</v>
      </c>
      <c r="G64" s="85" t="s">
        <v>476</v>
      </c>
      <c r="H64" s="85" t="s">
        <v>477</v>
      </c>
      <c r="I64" s="144">
        <v>50850000</v>
      </c>
      <c r="J64" s="85"/>
      <c r="K64" s="85"/>
      <c r="L64" s="91"/>
    </row>
    <row r="65" spans="1:14">
      <c r="A65" s="92" t="s">
        <v>39</v>
      </c>
      <c r="B65" s="85" t="s">
        <v>403</v>
      </c>
      <c r="C65" s="85" t="s">
        <v>448</v>
      </c>
      <c r="D65" s="85" t="s">
        <v>449</v>
      </c>
      <c r="E65" s="85" t="s">
        <v>406</v>
      </c>
      <c r="F65" s="85" t="s">
        <v>414</v>
      </c>
      <c r="G65" s="85" t="s">
        <v>476</v>
      </c>
      <c r="H65" s="85" t="s">
        <v>478</v>
      </c>
      <c r="I65" s="144">
        <v>370854000</v>
      </c>
      <c r="J65" s="85"/>
      <c r="K65" s="85"/>
      <c r="L65" s="91"/>
    </row>
    <row r="66" spans="1:14">
      <c r="A66" s="92" t="s">
        <v>39</v>
      </c>
      <c r="B66" s="85" t="s">
        <v>403</v>
      </c>
      <c r="C66" s="85" t="s">
        <v>448</v>
      </c>
      <c r="D66" s="85" t="s">
        <v>449</v>
      </c>
      <c r="E66" s="85" t="s">
        <v>406</v>
      </c>
      <c r="F66" s="85" t="s">
        <v>414</v>
      </c>
      <c r="G66" s="85" t="s">
        <v>428</v>
      </c>
      <c r="H66" s="85" t="s">
        <v>479</v>
      </c>
      <c r="I66" s="144">
        <v>63752000</v>
      </c>
      <c r="J66" s="85"/>
      <c r="K66" s="85"/>
      <c r="L66" s="91"/>
    </row>
    <row r="67" spans="1:14">
      <c r="A67" s="92" t="s">
        <v>39</v>
      </c>
      <c r="B67" s="85" t="s">
        <v>403</v>
      </c>
      <c r="C67" s="85" t="s">
        <v>448</v>
      </c>
      <c r="D67" s="85" t="s">
        <v>449</v>
      </c>
      <c r="E67" s="85" t="s">
        <v>406</v>
      </c>
      <c r="F67" s="85" t="s">
        <v>414</v>
      </c>
      <c r="G67" s="85" t="s">
        <v>428</v>
      </c>
      <c r="H67" s="85" t="s">
        <v>429</v>
      </c>
      <c r="I67" s="144">
        <v>5500000</v>
      </c>
      <c r="J67" s="85"/>
      <c r="K67" s="85"/>
      <c r="L67" s="91"/>
    </row>
    <row r="68" spans="1:14">
      <c r="A68" s="92" t="s">
        <v>39</v>
      </c>
      <c r="B68" s="85" t="s">
        <v>403</v>
      </c>
      <c r="C68" s="85" t="s">
        <v>448</v>
      </c>
      <c r="D68" s="85" t="s">
        <v>449</v>
      </c>
      <c r="E68" s="85" t="s">
        <v>406</v>
      </c>
      <c r="F68" s="85" t="s">
        <v>414</v>
      </c>
      <c r="G68" s="85" t="s">
        <v>480</v>
      </c>
      <c r="H68" s="85" t="s">
        <v>481</v>
      </c>
      <c r="I68" s="144">
        <v>40000000</v>
      </c>
      <c r="J68" s="85"/>
      <c r="K68" s="85"/>
      <c r="L68" s="91"/>
    </row>
    <row r="69" spans="1:14">
      <c r="A69" s="92" t="s">
        <v>39</v>
      </c>
      <c r="B69" s="85" t="s">
        <v>403</v>
      </c>
      <c r="C69" s="85" t="s">
        <v>448</v>
      </c>
      <c r="D69" s="85" t="s">
        <v>449</v>
      </c>
      <c r="E69" s="85" t="s">
        <v>406</v>
      </c>
      <c r="F69" s="85" t="s">
        <v>430</v>
      </c>
      <c r="G69" s="85" t="s">
        <v>431</v>
      </c>
      <c r="H69" s="85" t="s">
        <v>482</v>
      </c>
      <c r="I69" s="144">
        <v>554008000</v>
      </c>
      <c r="J69" s="85"/>
      <c r="K69" s="85"/>
      <c r="L69" s="91"/>
    </row>
    <row r="70" spans="1:14">
      <c r="A70" s="92" t="s">
        <v>39</v>
      </c>
      <c r="B70" s="85" t="s">
        <v>403</v>
      </c>
      <c r="C70" s="85" t="s">
        <v>448</v>
      </c>
      <c r="D70" s="85" t="s">
        <v>449</v>
      </c>
      <c r="E70" s="85" t="s">
        <v>406</v>
      </c>
      <c r="F70" s="85" t="s">
        <v>430</v>
      </c>
      <c r="G70" s="85" t="s">
        <v>431</v>
      </c>
      <c r="H70" s="85" t="s">
        <v>432</v>
      </c>
      <c r="I70" s="144">
        <v>44963000</v>
      </c>
      <c r="J70" s="85"/>
      <c r="K70" s="85"/>
      <c r="L70" s="91"/>
    </row>
    <row r="71" spans="1:14">
      <c r="A71" s="92" t="s">
        <v>39</v>
      </c>
      <c r="B71" s="85" t="s">
        <v>403</v>
      </c>
      <c r="C71" s="85" t="s">
        <v>448</v>
      </c>
      <c r="D71" s="85" t="s">
        <v>449</v>
      </c>
      <c r="E71" s="85" t="s">
        <v>442</v>
      </c>
      <c r="F71" s="85" t="s">
        <v>443</v>
      </c>
      <c r="G71" s="85" t="s">
        <v>444</v>
      </c>
      <c r="H71" s="85" t="s">
        <v>445</v>
      </c>
      <c r="I71" s="144">
        <v>14405309000</v>
      </c>
      <c r="J71" s="85"/>
      <c r="K71" s="85"/>
      <c r="L71" s="91"/>
      <c r="N71" s="206"/>
    </row>
    <row r="72" spans="1:14">
      <c r="A72" s="92" t="s">
        <v>39</v>
      </c>
      <c r="B72" s="85" t="s">
        <v>403</v>
      </c>
      <c r="C72" s="85" t="s">
        <v>448</v>
      </c>
      <c r="D72" s="85" t="s">
        <v>449</v>
      </c>
      <c r="E72" s="85" t="s">
        <v>442</v>
      </c>
      <c r="F72" s="85" t="s">
        <v>443</v>
      </c>
      <c r="G72" s="85" t="s">
        <v>446</v>
      </c>
      <c r="H72" s="85" t="s">
        <v>483</v>
      </c>
      <c r="I72" s="144">
        <v>303643000</v>
      </c>
      <c r="J72" s="85"/>
      <c r="K72" s="85"/>
      <c r="L72" s="91"/>
    </row>
    <row r="73" spans="1:14">
      <c r="A73" s="92" t="s">
        <v>39</v>
      </c>
      <c r="B73" s="85" t="s">
        <v>403</v>
      </c>
      <c r="C73" s="85" t="s">
        <v>448</v>
      </c>
      <c r="D73" s="85" t="s">
        <v>449</v>
      </c>
      <c r="E73" s="85" t="s">
        <v>442</v>
      </c>
      <c r="F73" s="85" t="s">
        <v>443</v>
      </c>
      <c r="G73" s="85" t="s">
        <v>446</v>
      </c>
      <c r="H73" s="85" t="s">
        <v>447</v>
      </c>
      <c r="I73" s="144">
        <v>1816912000</v>
      </c>
      <c r="J73" s="85"/>
      <c r="K73" s="85"/>
      <c r="L73" s="91"/>
      <c r="N73" s="206"/>
    </row>
    <row r="74" spans="1:14">
      <c r="A74" s="92" t="s">
        <v>39</v>
      </c>
      <c r="B74" s="85" t="s">
        <v>403</v>
      </c>
      <c r="C74" s="85" t="s">
        <v>448</v>
      </c>
      <c r="D74" s="85" t="s">
        <v>484</v>
      </c>
      <c r="E74" s="85" t="s">
        <v>406</v>
      </c>
      <c r="F74" s="85" t="s">
        <v>407</v>
      </c>
      <c r="G74" s="85" t="s">
        <v>450</v>
      </c>
      <c r="H74" s="85" t="s">
        <v>451</v>
      </c>
      <c r="I74" s="144">
        <v>12607885500</v>
      </c>
      <c r="J74" s="85"/>
      <c r="K74" s="85"/>
      <c r="L74" s="91"/>
    </row>
    <row r="75" spans="1:14">
      <c r="A75" s="92" t="s">
        <v>39</v>
      </c>
      <c r="B75" s="85" t="s">
        <v>403</v>
      </c>
      <c r="C75" s="85" t="s">
        <v>448</v>
      </c>
      <c r="D75" s="85" t="s">
        <v>484</v>
      </c>
      <c r="E75" s="85" t="s">
        <v>406</v>
      </c>
      <c r="F75" s="85" t="s">
        <v>407</v>
      </c>
      <c r="G75" s="85" t="s">
        <v>452</v>
      </c>
      <c r="H75" s="85" t="s">
        <v>453</v>
      </c>
      <c r="I75" s="144">
        <v>296169000</v>
      </c>
      <c r="J75" s="85"/>
      <c r="K75" s="85"/>
      <c r="L75" s="91"/>
    </row>
    <row r="76" spans="1:14">
      <c r="A76" s="92" t="s">
        <v>39</v>
      </c>
      <c r="B76" s="85" t="s">
        <v>403</v>
      </c>
      <c r="C76" s="85" t="s">
        <v>448</v>
      </c>
      <c r="D76" s="85" t="s">
        <v>484</v>
      </c>
      <c r="E76" s="85" t="s">
        <v>406</v>
      </c>
      <c r="F76" s="85" t="s">
        <v>407</v>
      </c>
      <c r="G76" s="85" t="s">
        <v>408</v>
      </c>
      <c r="H76" s="85" t="s">
        <v>454</v>
      </c>
      <c r="I76" s="144">
        <v>53352000</v>
      </c>
      <c r="J76" s="85"/>
      <c r="K76" s="85"/>
      <c r="L76" s="91"/>
    </row>
    <row r="77" spans="1:14">
      <c r="A77" s="92" t="s">
        <v>39</v>
      </c>
      <c r="B77" s="85" t="s">
        <v>403</v>
      </c>
      <c r="C77" s="85" t="s">
        <v>448</v>
      </c>
      <c r="D77" s="85" t="s">
        <v>484</v>
      </c>
      <c r="E77" s="85" t="s">
        <v>406</v>
      </c>
      <c r="F77" s="85" t="s">
        <v>407</v>
      </c>
      <c r="G77" s="85" t="s">
        <v>408</v>
      </c>
      <c r="H77" s="85" t="s">
        <v>485</v>
      </c>
      <c r="I77" s="144">
        <v>69550000</v>
      </c>
      <c r="J77" s="85"/>
      <c r="K77" s="85"/>
      <c r="L77" s="91"/>
    </row>
    <row r="78" spans="1:14">
      <c r="A78" s="92" t="s">
        <v>39</v>
      </c>
      <c r="B78" s="85" t="s">
        <v>403</v>
      </c>
      <c r="C78" s="85" t="s">
        <v>448</v>
      </c>
      <c r="D78" s="85" t="s">
        <v>484</v>
      </c>
      <c r="E78" s="85" t="s">
        <v>406</v>
      </c>
      <c r="F78" s="85" t="s">
        <v>407</v>
      </c>
      <c r="G78" s="85" t="s">
        <v>408</v>
      </c>
      <c r="H78" s="85" t="s">
        <v>455</v>
      </c>
      <c r="I78" s="144">
        <v>4128448000</v>
      </c>
      <c r="J78" s="85"/>
      <c r="K78" s="85"/>
      <c r="L78" s="91"/>
    </row>
    <row r="79" spans="1:14">
      <c r="A79" s="92" t="s">
        <v>39</v>
      </c>
      <c r="B79" s="85" t="s">
        <v>403</v>
      </c>
      <c r="C79" s="85" t="s">
        <v>448</v>
      </c>
      <c r="D79" s="85" t="s">
        <v>484</v>
      </c>
      <c r="E79" s="85" t="s">
        <v>406</v>
      </c>
      <c r="F79" s="85" t="s">
        <v>407</v>
      </c>
      <c r="G79" s="85" t="s">
        <v>408</v>
      </c>
      <c r="H79" s="85" t="s">
        <v>456</v>
      </c>
      <c r="I79" s="144">
        <v>128700000</v>
      </c>
      <c r="J79" s="85"/>
      <c r="K79" s="85"/>
      <c r="L79" s="91"/>
    </row>
    <row r="80" spans="1:14">
      <c r="A80" s="92" t="s">
        <v>39</v>
      </c>
      <c r="B80" s="85" t="s">
        <v>403</v>
      </c>
      <c r="C80" s="85" t="s">
        <v>448</v>
      </c>
      <c r="D80" s="85" t="s">
        <v>484</v>
      </c>
      <c r="E80" s="85" t="s">
        <v>406</v>
      </c>
      <c r="F80" s="85" t="s">
        <v>407</v>
      </c>
      <c r="G80" s="85" t="s">
        <v>408</v>
      </c>
      <c r="H80" s="85" t="s">
        <v>409</v>
      </c>
      <c r="I80" s="144">
        <v>2927984000</v>
      </c>
      <c r="J80" s="85"/>
      <c r="K80" s="85"/>
      <c r="L80" s="91"/>
    </row>
    <row r="81" spans="1:12">
      <c r="A81" s="92" t="s">
        <v>39</v>
      </c>
      <c r="B81" s="85" t="s">
        <v>403</v>
      </c>
      <c r="C81" s="85" t="s">
        <v>448</v>
      </c>
      <c r="D81" s="85" t="s">
        <v>484</v>
      </c>
      <c r="E81" s="85" t="s">
        <v>406</v>
      </c>
      <c r="F81" s="85" t="s">
        <v>407</v>
      </c>
      <c r="G81" s="85" t="s">
        <v>408</v>
      </c>
      <c r="H81" s="85" t="s">
        <v>457</v>
      </c>
      <c r="I81" s="144">
        <v>1079501000</v>
      </c>
      <c r="J81" s="85"/>
      <c r="K81" s="85"/>
      <c r="L81" s="91"/>
    </row>
    <row r="82" spans="1:12">
      <c r="A82" s="92" t="s">
        <v>39</v>
      </c>
      <c r="B82" s="85" t="s">
        <v>403</v>
      </c>
      <c r="C82" s="85" t="s">
        <v>448</v>
      </c>
      <c r="D82" s="85" t="s">
        <v>484</v>
      </c>
      <c r="E82" s="85" t="s">
        <v>406</v>
      </c>
      <c r="F82" s="85" t="s">
        <v>407</v>
      </c>
      <c r="G82" s="85" t="s">
        <v>458</v>
      </c>
      <c r="H82" s="85" t="s">
        <v>459</v>
      </c>
      <c r="I82" s="144">
        <v>43650000</v>
      </c>
      <c r="J82" s="85"/>
      <c r="K82" s="85"/>
      <c r="L82" s="91"/>
    </row>
    <row r="83" spans="1:12">
      <c r="A83" s="92" t="s">
        <v>39</v>
      </c>
      <c r="B83" s="85" t="s">
        <v>403</v>
      </c>
      <c r="C83" s="85" t="s">
        <v>448</v>
      </c>
      <c r="D83" s="85" t="s">
        <v>484</v>
      </c>
      <c r="E83" s="85" t="s">
        <v>406</v>
      </c>
      <c r="F83" s="85" t="s">
        <v>407</v>
      </c>
      <c r="G83" s="85" t="s">
        <v>458</v>
      </c>
      <c r="H83" s="85" t="s">
        <v>460</v>
      </c>
      <c r="I83" s="144">
        <v>9860000</v>
      </c>
      <c r="J83" s="85"/>
      <c r="K83" s="85"/>
      <c r="L83" s="91"/>
    </row>
    <row r="84" spans="1:12">
      <c r="A84" s="92" t="s">
        <v>39</v>
      </c>
      <c r="B84" s="85" t="s">
        <v>403</v>
      </c>
      <c r="C84" s="85" t="s">
        <v>448</v>
      </c>
      <c r="D84" s="85" t="s">
        <v>484</v>
      </c>
      <c r="E84" s="85" t="s">
        <v>406</v>
      </c>
      <c r="F84" s="85" t="s">
        <v>407</v>
      </c>
      <c r="G84" s="85" t="s">
        <v>410</v>
      </c>
      <c r="H84" s="85" t="s">
        <v>411</v>
      </c>
      <c r="I84" s="144">
        <v>1229701000</v>
      </c>
      <c r="J84" s="85"/>
      <c r="K84" s="85"/>
      <c r="L84" s="91"/>
    </row>
    <row r="85" spans="1:12">
      <c r="A85" s="92" t="s">
        <v>39</v>
      </c>
      <c r="B85" s="85" t="s">
        <v>403</v>
      </c>
      <c r="C85" s="85" t="s">
        <v>448</v>
      </c>
      <c r="D85" s="85" t="s">
        <v>484</v>
      </c>
      <c r="E85" s="85" t="s">
        <v>406</v>
      </c>
      <c r="F85" s="85" t="s">
        <v>407</v>
      </c>
      <c r="G85" s="85" t="s">
        <v>461</v>
      </c>
      <c r="H85" s="85" t="s">
        <v>462</v>
      </c>
      <c r="I85" s="144">
        <v>189740000</v>
      </c>
      <c r="J85" s="85"/>
      <c r="K85" s="85"/>
      <c r="L85" s="91"/>
    </row>
    <row r="86" spans="1:12">
      <c r="A86" s="92" t="s">
        <v>39</v>
      </c>
      <c r="B86" s="85" t="s">
        <v>403</v>
      </c>
      <c r="C86" s="85" t="s">
        <v>448</v>
      </c>
      <c r="D86" s="85" t="s">
        <v>484</v>
      </c>
      <c r="E86" s="85" t="s">
        <v>406</v>
      </c>
      <c r="F86" s="85" t="s">
        <v>407</v>
      </c>
      <c r="G86" s="85" t="s">
        <v>412</v>
      </c>
      <c r="H86" s="85" t="s">
        <v>413</v>
      </c>
      <c r="I86" s="144">
        <v>2829252102</v>
      </c>
      <c r="J86" s="85"/>
      <c r="K86" s="85"/>
      <c r="L86" s="91"/>
    </row>
    <row r="87" spans="1:12">
      <c r="A87" s="92" t="s">
        <v>39</v>
      </c>
      <c r="B87" s="85" t="s">
        <v>403</v>
      </c>
      <c r="C87" s="85" t="s">
        <v>448</v>
      </c>
      <c r="D87" s="85" t="s">
        <v>484</v>
      </c>
      <c r="E87" s="85" t="s">
        <v>406</v>
      </c>
      <c r="F87" s="85" t="s">
        <v>407</v>
      </c>
      <c r="G87" s="85" t="s">
        <v>412</v>
      </c>
      <c r="H87" s="85" t="s">
        <v>463</v>
      </c>
      <c r="I87" s="144">
        <v>475314000</v>
      </c>
      <c r="J87" s="85"/>
      <c r="K87" s="85"/>
      <c r="L87" s="91"/>
    </row>
    <row r="88" spans="1:12">
      <c r="A88" s="92" t="s">
        <v>39</v>
      </c>
      <c r="B88" s="85" t="s">
        <v>403</v>
      </c>
      <c r="C88" s="85" t="s">
        <v>448</v>
      </c>
      <c r="D88" s="85" t="s">
        <v>484</v>
      </c>
      <c r="E88" s="85" t="s">
        <v>406</v>
      </c>
      <c r="F88" s="85" t="s">
        <v>407</v>
      </c>
      <c r="G88" s="85" t="s">
        <v>412</v>
      </c>
      <c r="H88" s="85" t="s">
        <v>464</v>
      </c>
      <c r="I88" s="144">
        <v>129500000</v>
      </c>
      <c r="J88" s="85"/>
      <c r="K88" s="85"/>
      <c r="L88" s="91"/>
    </row>
    <row r="89" spans="1:12">
      <c r="A89" s="92" t="s">
        <v>39</v>
      </c>
      <c r="B89" s="85" t="s">
        <v>403</v>
      </c>
      <c r="C89" s="85" t="s">
        <v>448</v>
      </c>
      <c r="D89" s="85" t="s">
        <v>484</v>
      </c>
      <c r="E89" s="85" t="s">
        <v>406</v>
      </c>
      <c r="F89" s="85" t="s">
        <v>407</v>
      </c>
      <c r="G89" s="85" t="s">
        <v>412</v>
      </c>
      <c r="H89" s="85" t="s">
        <v>465</v>
      </c>
      <c r="I89" s="144">
        <v>158441000</v>
      </c>
      <c r="J89" s="85"/>
      <c r="K89" s="85"/>
      <c r="L89" s="91"/>
    </row>
    <row r="90" spans="1:12">
      <c r="A90" s="92" t="s">
        <v>39</v>
      </c>
      <c r="B90" s="85" t="s">
        <v>403</v>
      </c>
      <c r="C90" s="85" t="s">
        <v>448</v>
      </c>
      <c r="D90" s="85" t="s">
        <v>484</v>
      </c>
      <c r="E90" s="85" t="s">
        <v>406</v>
      </c>
      <c r="F90" s="85" t="s">
        <v>407</v>
      </c>
      <c r="G90" s="85" t="s">
        <v>486</v>
      </c>
      <c r="H90" s="85" t="s">
        <v>487</v>
      </c>
      <c r="I90" s="144">
        <v>69966200</v>
      </c>
      <c r="J90" s="85"/>
      <c r="K90" s="85"/>
      <c r="L90" s="91"/>
    </row>
    <row r="91" spans="1:12">
      <c r="A91" s="92" t="s">
        <v>39</v>
      </c>
      <c r="B91" s="85" t="s">
        <v>403</v>
      </c>
      <c r="C91" s="85" t="s">
        <v>448</v>
      </c>
      <c r="D91" s="85" t="s">
        <v>484</v>
      </c>
      <c r="E91" s="85" t="s">
        <v>406</v>
      </c>
      <c r="F91" s="85" t="s">
        <v>414</v>
      </c>
      <c r="G91" s="85" t="s">
        <v>466</v>
      </c>
      <c r="H91" s="85" t="s">
        <v>467</v>
      </c>
      <c r="I91" s="144">
        <v>71968204</v>
      </c>
      <c r="J91" s="85"/>
      <c r="K91" s="85"/>
      <c r="L91" s="91"/>
    </row>
    <row r="92" spans="1:12">
      <c r="A92" s="92" t="s">
        <v>39</v>
      </c>
      <c r="B92" s="85" t="s">
        <v>403</v>
      </c>
      <c r="C92" s="85" t="s">
        <v>448</v>
      </c>
      <c r="D92" s="85" t="s">
        <v>484</v>
      </c>
      <c r="E92" s="85" t="s">
        <v>406</v>
      </c>
      <c r="F92" s="85" t="s">
        <v>414</v>
      </c>
      <c r="G92" s="85" t="s">
        <v>466</v>
      </c>
      <c r="H92" s="85" t="s">
        <v>468</v>
      </c>
      <c r="I92" s="144">
        <v>10781970</v>
      </c>
      <c r="J92" s="85"/>
      <c r="K92" s="85"/>
      <c r="L92" s="91"/>
    </row>
    <row r="93" spans="1:12">
      <c r="A93" s="92" t="s">
        <v>39</v>
      </c>
      <c r="B93" s="85" t="s">
        <v>403</v>
      </c>
      <c r="C93" s="85" t="s">
        <v>448</v>
      </c>
      <c r="D93" s="85" t="s">
        <v>484</v>
      </c>
      <c r="E93" s="85" t="s">
        <v>406</v>
      </c>
      <c r="F93" s="85" t="s">
        <v>414</v>
      </c>
      <c r="G93" s="85" t="s">
        <v>466</v>
      </c>
      <c r="H93" s="85" t="s">
        <v>469</v>
      </c>
      <c r="I93" s="144">
        <v>30872000</v>
      </c>
      <c r="J93" s="85"/>
      <c r="K93" s="85"/>
      <c r="L93" s="91"/>
    </row>
    <row r="94" spans="1:12">
      <c r="A94" s="92" t="s">
        <v>39</v>
      </c>
      <c r="B94" s="85" t="s">
        <v>403</v>
      </c>
      <c r="C94" s="85" t="s">
        <v>448</v>
      </c>
      <c r="D94" s="85" t="s">
        <v>484</v>
      </c>
      <c r="E94" s="85" t="s">
        <v>406</v>
      </c>
      <c r="F94" s="85" t="s">
        <v>414</v>
      </c>
      <c r="G94" s="85" t="s">
        <v>415</v>
      </c>
      <c r="H94" s="85" t="s">
        <v>416</v>
      </c>
      <c r="I94" s="144">
        <v>93830000</v>
      </c>
      <c r="J94" s="85"/>
      <c r="K94" s="85"/>
      <c r="L94" s="91"/>
    </row>
    <row r="95" spans="1:12">
      <c r="A95" s="92" t="s">
        <v>39</v>
      </c>
      <c r="B95" s="85" t="s">
        <v>403</v>
      </c>
      <c r="C95" s="85" t="s">
        <v>448</v>
      </c>
      <c r="D95" s="85" t="s">
        <v>484</v>
      </c>
      <c r="E95" s="85" t="s">
        <v>406</v>
      </c>
      <c r="F95" s="85" t="s">
        <v>414</v>
      </c>
      <c r="G95" s="85" t="s">
        <v>415</v>
      </c>
      <c r="H95" s="85" t="s">
        <v>437</v>
      </c>
      <c r="I95" s="144">
        <v>169098000</v>
      </c>
      <c r="J95" s="85"/>
      <c r="K95" s="85"/>
      <c r="L95" s="91"/>
    </row>
    <row r="96" spans="1:12">
      <c r="A96" s="92" t="s">
        <v>39</v>
      </c>
      <c r="B96" s="85" t="s">
        <v>403</v>
      </c>
      <c r="C96" s="85" t="s">
        <v>448</v>
      </c>
      <c r="D96" s="85" t="s">
        <v>484</v>
      </c>
      <c r="E96" s="85" t="s">
        <v>406</v>
      </c>
      <c r="F96" s="85" t="s">
        <v>414</v>
      </c>
      <c r="G96" s="85" t="s">
        <v>415</v>
      </c>
      <c r="H96" s="85" t="s">
        <v>470</v>
      </c>
      <c r="I96" s="144">
        <v>40450000</v>
      </c>
      <c r="J96" s="85"/>
      <c r="K96" s="85"/>
      <c r="L96" s="91"/>
    </row>
    <row r="97" spans="1:12">
      <c r="A97" s="92" t="s">
        <v>39</v>
      </c>
      <c r="B97" s="85" t="s">
        <v>403</v>
      </c>
      <c r="C97" s="85" t="s">
        <v>448</v>
      </c>
      <c r="D97" s="85" t="s">
        <v>484</v>
      </c>
      <c r="E97" s="85" t="s">
        <v>406</v>
      </c>
      <c r="F97" s="85" t="s">
        <v>414</v>
      </c>
      <c r="G97" s="85" t="s">
        <v>415</v>
      </c>
      <c r="H97" s="85" t="s">
        <v>438</v>
      </c>
      <c r="I97" s="144">
        <v>181013840</v>
      </c>
      <c r="J97" s="85"/>
      <c r="K97" s="85"/>
      <c r="L97" s="91"/>
    </row>
    <row r="98" spans="1:12">
      <c r="A98" s="92" t="s">
        <v>39</v>
      </c>
      <c r="B98" s="85" t="s">
        <v>403</v>
      </c>
      <c r="C98" s="85" t="s">
        <v>448</v>
      </c>
      <c r="D98" s="85" t="s">
        <v>484</v>
      </c>
      <c r="E98" s="85" t="s">
        <v>406</v>
      </c>
      <c r="F98" s="85" t="s">
        <v>414</v>
      </c>
      <c r="G98" s="85" t="s">
        <v>417</v>
      </c>
      <c r="H98" s="85" t="s">
        <v>471</v>
      </c>
      <c r="I98" s="144">
        <v>4433830</v>
      </c>
      <c r="J98" s="85"/>
      <c r="K98" s="85"/>
      <c r="L98" s="91"/>
    </row>
    <row r="99" spans="1:12">
      <c r="A99" s="92" t="s">
        <v>39</v>
      </c>
      <c r="B99" s="85" t="s">
        <v>403</v>
      </c>
      <c r="C99" s="85" t="s">
        <v>448</v>
      </c>
      <c r="D99" s="85" t="s">
        <v>484</v>
      </c>
      <c r="E99" s="85" t="s">
        <v>406</v>
      </c>
      <c r="F99" s="85" t="s">
        <v>414</v>
      </c>
      <c r="G99" s="85" t="s">
        <v>417</v>
      </c>
      <c r="H99" s="85" t="s">
        <v>418</v>
      </c>
      <c r="I99" s="144">
        <v>26959912</v>
      </c>
      <c r="J99" s="85"/>
      <c r="K99" s="85"/>
      <c r="L99" s="91"/>
    </row>
    <row r="100" spans="1:12">
      <c r="A100" s="92" t="s">
        <v>39</v>
      </c>
      <c r="B100" s="85" t="s">
        <v>403</v>
      </c>
      <c r="C100" s="85" t="s">
        <v>448</v>
      </c>
      <c r="D100" s="85" t="s">
        <v>484</v>
      </c>
      <c r="E100" s="85" t="s">
        <v>406</v>
      </c>
      <c r="F100" s="85" t="s">
        <v>414</v>
      </c>
      <c r="G100" s="85" t="s">
        <v>439</v>
      </c>
      <c r="H100" s="85" t="s">
        <v>488</v>
      </c>
      <c r="I100" s="144">
        <v>2500000</v>
      </c>
      <c r="J100" s="85"/>
      <c r="K100" s="85"/>
      <c r="L100" s="91"/>
    </row>
    <row r="101" spans="1:12">
      <c r="A101" s="92" t="s">
        <v>39</v>
      </c>
      <c r="B101" s="85" t="s">
        <v>403</v>
      </c>
      <c r="C101" s="85" t="s">
        <v>448</v>
      </c>
      <c r="D101" s="85" t="s">
        <v>484</v>
      </c>
      <c r="E101" s="85" t="s">
        <v>406</v>
      </c>
      <c r="F101" s="85" t="s">
        <v>414</v>
      </c>
      <c r="G101" s="85" t="s">
        <v>439</v>
      </c>
      <c r="H101" s="85" t="s">
        <v>440</v>
      </c>
      <c r="I101" s="144">
        <v>4110000</v>
      </c>
      <c r="J101" s="85"/>
      <c r="K101" s="85"/>
      <c r="L101" s="91"/>
    </row>
    <row r="102" spans="1:12">
      <c r="A102" s="92" t="s">
        <v>39</v>
      </c>
      <c r="B102" s="85" t="s">
        <v>403</v>
      </c>
      <c r="C102" s="85" t="s">
        <v>448</v>
      </c>
      <c r="D102" s="85" t="s">
        <v>484</v>
      </c>
      <c r="E102" s="85" t="s">
        <v>406</v>
      </c>
      <c r="F102" s="85" t="s">
        <v>414</v>
      </c>
      <c r="G102" s="85" t="s">
        <v>439</v>
      </c>
      <c r="H102" s="85" t="s">
        <v>473</v>
      </c>
      <c r="I102" s="144">
        <v>72600000</v>
      </c>
      <c r="J102" s="85"/>
      <c r="K102" s="85"/>
      <c r="L102" s="91"/>
    </row>
    <row r="103" spans="1:12">
      <c r="A103" s="92" t="s">
        <v>39</v>
      </c>
      <c r="B103" s="85" t="s">
        <v>403</v>
      </c>
      <c r="C103" s="85" t="s">
        <v>448</v>
      </c>
      <c r="D103" s="85" t="s">
        <v>484</v>
      </c>
      <c r="E103" s="85" t="s">
        <v>406</v>
      </c>
      <c r="F103" s="85" t="s">
        <v>414</v>
      </c>
      <c r="G103" s="85" t="s">
        <v>423</v>
      </c>
      <c r="H103" s="85" t="s">
        <v>424</v>
      </c>
      <c r="I103" s="144">
        <v>1800000</v>
      </c>
      <c r="J103" s="85"/>
      <c r="K103" s="85"/>
      <c r="L103" s="91"/>
    </row>
    <row r="104" spans="1:12">
      <c r="A104" s="92" t="s">
        <v>39</v>
      </c>
      <c r="B104" s="85" t="s">
        <v>403</v>
      </c>
      <c r="C104" s="85" t="s">
        <v>448</v>
      </c>
      <c r="D104" s="85" t="s">
        <v>484</v>
      </c>
      <c r="E104" s="85" t="s">
        <v>406</v>
      </c>
      <c r="F104" s="85" t="s">
        <v>414</v>
      </c>
      <c r="G104" s="85" t="s">
        <v>423</v>
      </c>
      <c r="H104" s="85" t="s">
        <v>441</v>
      </c>
      <c r="I104" s="144">
        <v>46000000</v>
      </c>
      <c r="J104" s="85"/>
      <c r="K104" s="85"/>
      <c r="L104" s="91"/>
    </row>
    <row r="105" spans="1:12">
      <c r="A105" s="92" t="s">
        <v>39</v>
      </c>
      <c r="B105" s="85" t="s">
        <v>403</v>
      </c>
      <c r="C105" s="85" t="s">
        <v>448</v>
      </c>
      <c r="D105" s="85" t="s">
        <v>484</v>
      </c>
      <c r="E105" s="85" t="s">
        <v>406</v>
      </c>
      <c r="F105" s="85" t="s">
        <v>414</v>
      </c>
      <c r="G105" s="85" t="s">
        <v>423</v>
      </c>
      <c r="H105" s="85" t="s">
        <v>425</v>
      </c>
      <c r="I105" s="144">
        <v>74524390</v>
      </c>
      <c r="J105" s="85"/>
      <c r="K105" s="85"/>
      <c r="L105" s="91"/>
    </row>
    <row r="106" spans="1:12">
      <c r="A106" s="92" t="s">
        <v>39</v>
      </c>
      <c r="B106" s="85" t="s">
        <v>403</v>
      </c>
      <c r="C106" s="85" t="s">
        <v>448</v>
      </c>
      <c r="D106" s="85" t="s">
        <v>484</v>
      </c>
      <c r="E106" s="85" t="s">
        <v>406</v>
      </c>
      <c r="F106" s="85" t="s">
        <v>414</v>
      </c>
      <c r="G106" s="85" t="s">
        <v>426</v>
      </c>
      <c r="H106" s="85" t="s">
        <v>427</v>
      </c>
      <c r="I106" s="144">
        <v>187970872</v>
      </c>
      <c r="J106" s="85"/>
      <c r="K106" s="85"/>
      <c r="L106" s="91"/>
    </row>
    <row r="107" spans="1:12">
      <c r="A107" s="92" t="s">
        <v>39</v>
      </c>
      <c r="B107" s="85" t="s">
        <v>403</v>
      </c>
      <c r="C107" s="85" t="s">
        <v>448</v>
      </c>
      <c r="D107" s="85" t="s">
        <v>484</v>
      </c>
      <c r="E107" s="85" t="s">
        <v>406</v>
      </c>
      <c r="F107" s="85" t="s">
        <v>414</v>
      </c>
      <c r="G107" s="85" t="s">
        <v>426</v>
      </c>
      <c r="H107" s="85" t="s">
        <v>474</v>
      </c>
      <c r="I107" s="144">
        <v>8040000</v>
      </c>
      <c r="J107" s="85"/>
      <c r="K107" s="85"/>
      <c r="L107" s="91"/>
    </row>
    <row r="108" spans="1:12">
      <c r="A108" s="92" t="s">
        <v>39</v>
      </c>
      <c r="B108" s="85" t="s">
        <v>403</v>
      </c>
      <c r="C108" s="85" t="s">
        <v>448</v>
      </c>
      <c r="D108" s="85" t="s">
        <v>484</v>
      </c>
      <c r="E108" s="85" t="s">
        <v>406</v>
      </c>
      <c r="F108" s="85" t="s">
        <v>414</v>
      </c>
      <c r="G108" s="85" t="s">
        <v>426</v>
      </c>
      <c r="H108" s="85" t="s">
        <v>489</v>
      </c>
      <c r="I108" s="144">
        <v>18640000</v>
      </c>
      <c r="J108" s="85"/>
      <c r="K108" s="85"/>
      <c r="L108" s="91"/>
    </row>
    <row r="109" spans="1:12">
      <c r="A109" s="92" t="s">
        <v>39</v>
      </c>
      <c r="B109" s="85" t="s">
        <v>403</v>
      </c>
      <c r="C109" s="85" t="s">
        <v>448</v>
      </c>
      <c r="D109" s="85" t="s">
        <v>484</v>
      </c>
      <c r="E109" s="85" t="s">
        <v>406</v>
      </c>
      <c r="F109" s="85" t="s">
        <v>414</v>
      </c>
      <c r="G109" s="85" t="s">
        <v>426</v>
      </c>
      <c r="H109" s="85" t="s">
        <v>475</v>
      </c>
      <c r="I109" s="144">
        <v>1186837000</v>
      </c>
      <c r="J109" s="85"/>
      <c r="K109" s="85"/>
      <c r="L109" s="91"/>
    </row>
    <row r="110" spans="1:12">
      <c r="A110" s="92" t="s">
        <v>39</v>
      </c>
      <c r="B110" s="85" t="s">
        <v>403</v>
      </c>
      <c r="C110" s="85" t="s">
        <v>448</v>
      </c>
      <c r="D110" s="85" t="s">
        <v>484</v>
      </c>
      <c r="E110" s="85" t="s">
        <v>406</v>
      </c>
      <c r="F110" s="85" t="s">
        <v>414</v>
      </c>
      <c r="G110" s="85" t="s">
        <v>476</v>
      </c>
      <c r="H110" s="85" t="s">
        <v>490</v>
      </c>
      <c r="I110" s="144">
        <v>48730000</v>
      </c>
      <c r="J110" s="85"/>
      <c r="K110" s="85"/>
      <c r="L110" s="91"/>
    </row>
    <row r="111" spans="1:12">
      <c r="A111" s="92" t="s">
        <v>39</v>
      </c>
      <c r="B111" s="85" t="s">
        <v>403</v>
      </c>
      <c r="C111" s="85" t="s">
        <v>448</v>
      </c>
      <c r="D111" s="85" t="s">
        <v>484</v>
      </c>
      <c r="E111" s="85" t="s">
        <v>406</v>
      </c>
      <c r="F111" s="85" t="s">
        <v>414</v>
      </c>
      <c r="G111" s="85" t="s">
        <v>476</v>
      </c>
      <c r="H111" s="85" t="s">
        <v>477</v>
      </c>
      <c r="I111" s="144">
        <v>182185000</v>
      </c>
      <c r="J111" s="85"/>
      <c r="K111" s="85"/>
      <c r="L111" s="91"/>
    </row>
    <row r="112" spans="1:12">
      <c r="A112" s="92" t="s">
        <v>39</v>
      </c>
      <c r="B112" s="85" t="s">
        <v>403</v>
      </c>
      <c r="C112" s="85" t="s">
        <v>448</v>
      </c>
      <c r="D112" s="85" t="s">
        <v>484</v>
      </c>
      <c r="E112" s="85" t="s">
        <v>406</v>
      </c>
      <c r="F112" s="85" t="s">
        <v>414</v>
      </c>
      <c r="G112" s="85" t="s">
        <v>476</v>
      </c>
      <c r="H112" s="85" t="s">
        <v>478</v>
      </c>
      <c r="I112" s="144">
        <v>69270000</v>
      </c>
      <c r="J112" s="85"/>
      <c r="K112" s="85"/>
      <c r="L112" s="91"/>
    </row>
    <row r="113" spans="1:12">
      <c r="A113" s="92" t="s">
        <v>39</v>
      </c>
      <c r="B113" s="85" t="s">
        <v>403</v>
      </c>
      <c r="C113" s="85" t="s">
        <v>448</v>
      </c>
      <c r="D113" s="85" t="s">
        <v>484</v>
      </c>
      <c r="E113" s="85" t="s">
        <v>406</v>
      </c>
      <c r="F113" s="85" t="s">
        <v>414</v>
      </c>
      <c r="G113" s="85" t="s">
        <v>428</v>
      </c>
      <c r="H113" s="85" t="s">
        <v>479</v>
      </c>
      <c r="I113" s="144">
        <v>37827000</v>
      </c>
      <c r="J113" s="85"/>
      <c r="K113" s="85"/>
      <c r="L113" s="91"/>
    </row>
    <row r="114" spans="1:12">
      <c r="A114" s="92" t="s">
        <v>39</v>
      </c>
      <c r="B114" s="85" t="s">
        <v>403</v>
      </c>
      <c r="C114" s="85" t="s">
        <v>448</v>
      </c>
      <c r="D114" s="85" t="s">
        <v>484</v>
      </c>
      <c r="E114" s="85" t="s">
        <v>406</v>
      </c>
      <c r="F114" s="85" t="s">
        <v>414</v>
      </c>
      <c r="G114" s="85" t="s">
        <v>428</v>
      </c>
      <c r="H114" s="85" t="s">
        <v>491</v>
      </c>
      <c r="I114" s="144">
        <v>6300000</v>
      </c>
      <c r="J114" s="85"/>
      <c r="K114" s="85"/>
      <c r="L114" s="91"/>
    </row>
    <row r="115" spans="1:12">
      <c r="A115" s="92" t="s">
        <v>39</v>
      </c>
      <c r="B115" s="85" t="s">
        <v>403</v>
      </c>
      <c r="C115" s="85" t="s">
        <v>448</v>
      </c>
      <c r="D115" s="85" t="s">
        <v>484</v>
      </c>
      <c r="E115" s="85" t="s">
        <v>406</v>
      </c>
      <c r="F115" s="85" t="s">
        <v>414</v>
      </c>
      <c r="G115" s="85" t="s">
        <v>428</v>
      </c>
      <c r="H115" s="85" t="s">
        <v>492</v>
      </c>
      <c r="I115" s="144">
        <v>4776190</v>
      </c>
      <c r="J115" s="85"/>
      <c r="K115" s="85"/>
      <c r="L115" s="91"/>
    </row>
    <row r="116" spans="1:12">
      <c r="A116" s="92" t="s">
        <v>39</v>
      </c>
      <c r="B116" s="85" t="s">
        <v>403</v>
      </c>
      <c r="C116" s="85" t="s">
        <v>448</v>
      </c>
      <c r="D116" s="85" t="s">
        <v>484</v>
      </c>
      <c r="E116" s="85" t="s">
        <v>406</v>
      </c>
      <c r="F116" s="85" t="s">
        <v>414</v>
      </c>
      <c r="G116" s="85" t="s">
        <v>428</v>
      </c>
      <c r="H116" s="85" t="s">
        <v>429</v>
      </c>
      <c r="I116" s="144">
        <v>54595900</v>
      </c>
      <c r="J116" s="85"/>
      <c r="K116" s="85"/>
      <c r="L116" s="91"/>
    </row>
    <row r="117" spans="1:12">
      <c r="A117" s="92" t="s">
        <v>39</v>
      </c>
      <c r="B117" s="85" t="s">
        <v>403</v>
      </c>
      <c r="C117" s="85" t="s">
        <v>448</v>
      </c>
      <c r="D117" s="85" t="s">
        <v>484</v>
      </c>
      <c r="E117" s="85" t="s">
        <v>406</v>
      </c>
      <c r="F117" s="85" t="s">
        <v>414</v>
      </c>
      <c r="G117" s="85" t="s">
        <v>480</v>
      </c>
      <c r="H117" s="85" t="s">
        <v>481</v>
      </c>
      <c r="I117" s="144">
        <v>58520000</v>
      </c>
      <c r="J117" s="85"/>
      <c r="K117" s="85"/>
      <c r="L117" s="91"/>
    </row>
    <row r="118" spans="1:12">
      <c r="A118" s="92" t="s">
        <v>39</v>
      </c>
      <c r="B118" s="85" t="s">
        <v>403</v>
      </c>
      <c r="C118" s="85" t="s">
        <v>448</v>
      </c>
      <c r="D118" s="85" t="s">
        <v>484</v>
      </c>
      <c r="E118" s="85" t="s">
        <v>406</v>
      </c>
      <c r="F118" s="85" t="s">
        <v>430</v>
      </c>
      <c r="G118" s="85" t="s">
        <v>431</v>
      </c>
      <c r="H118" s="85" t="s">
        <v>482</v>
      </c>
      <c r="I118" s="144">
        <v>618480000</v>
      </c>
      <c r="J118" s="85"/>
      <c r="K118" s="85"/>
      <c r="L118" s="91"/>
    </row>
    <row r="119" spans="1:12">
      <c r="A119" s="92" t="s">
        <v>39</v>
      </c>
      <c r="B119" s="85" t="s">
        <v>403</v>
      </c>
      <c r="C119" s="85" t="s">
        <v>448</v>
      </c>
      <c r="D119" s="85" t="s">
        <v>484</v>
      </c>
      <c r="E119" s="85" t="s">
        <v>406</v>
      </c>
      <c r="F119" s="85" t="s">
        <v>430</v>
      </c>
      <c r="G119" s="85" t="s">
        <v>431</v>
      </c>
      <c r="H119" s="85" t="s">
        <v>432</v>
      </c>
      <c r="I119" s="144">
        <v>114182090</v>
      </c>
      <c r="J119" s="85"/>
      <c r="K119" s="85"/>
      <c r="L119" s="91"/>
    </row>
    <row r="120" spans="1:12">
      <c r="A120" s="92" t="s">
        <v>39</v>
      </c>
      <c r="B120" s="85" t="s">
        <v>403</v>
      </c>
      <c r="C120" s="85" t="s">
        <v>448</v>
      </c>
      <c r="D120" s="85" t="s">
        <v>484</v>
      </c>
      <c r="E120" s="85" t="s">
        <v>442</v>
      </c>
      <c r="F120" s="85" t="s">
        <v>443</v>
      </c>
      <c r="G120" s="85" t="s">
        <v>444</v>
      </c>
      <c r="H120" s="85" t="s">
        <v>445</v>
      </c>
      <c r="I120" s="144">
        <v>14773972205</v>
      </c>
      <c r="J120" s="85"/>
      <c r="K120" s="85"/>
      <c r="L120" s="91"/>
    </row>
    <row r="121" spans="1:12">
      <c r="A121" s="92" t="s">
        <v>39</v>
      </c>
      <c r="B121" s="85" t="s">
        <v>403</v>
      </c>
      <c r="C121" s="85" t="s">
        <v>448</v>
      </c>
      <c r="D121" s="85" t="s">
        <v>484</v>
      </c>
      <c r="E121" s="85" t="s">
        <v>442</v>
      </c>
      <c r="F121" s="85" t="s">
        <v>443</v>
      </c>
      <c r="G121" s="85" t="s">
        <v>493</v>
      </c>
      <c r="H121" s="85" t="s">
        <v>494</v>
      </c>
      <c r="I121" s="144">
        <v>915834000</v>
      </c>
      <c r="J121" s="85"/>
      <c r="K121" s="85"/>
      <c r="L121" s="91"/>
    </row>
    <row r="122" spans="1:12">
      <c r="A122" s="92" t="s">
        <v>39</v>
      </c>
      <c r="B122" s="85" t="s">
        <v>403</v>
      </c>
      <c r="C122" s="85" t="s">
        <v>448</v>
      </c>
      <c r="D122" s="85" t="s">
        <v>484</v>
      </c>
      <c r="E122" s="85" t="s">
        <v>442</v>
      </c>
      <c r="F122" s="85" t="s">
        <v>443</v>
      </c>
      <c r="G122" s="85" t="s">
        <v>446</v>
      </c>
      <c r="H122" s="85" t="s">
        <v>483</v>
      </c>
      <c r="I122" s="144">
        <v>669121000</v>
      </c>
      <c r="J122" s="85"/>
      <c r="K122" s="85"/>
      <c r="L122" s="91"/>
    </row>
    <row r="123" spans="1:12">
      <c r="A123" s="92" t="s">
        <v>39</v>
      </c>
      <c r="B123" s="85" t="s">
        <v>403</v>
      </c>
      <c r="C123" s="85" t="s">
        <v>448</v>
      </c>
      <c r="D123" s="85" t="s">
        <v>484</v>
      </c>
      <c r="E123" s="85" t="s">
        <v>442</v>
      </c>
      <c r="F123" s="85" t="s">
        <v>443</v>
      </c>
      <c r="G123" s="85" t="s">
        <v>446</v>
      </c>
      <c r="H123" s="85" t="s">
        <v>447</v>
      </c>
      <c r="I123" s="144">
        <v>1758344000</v>
      </c>
      <c r="J123" s="85"/>
      <c r="K123" s="85"/>
      <c r="L123" s="91"/>
    </row>
    <row r="124" spans="1:12">
      <c r="A124" s="92" t="s">
        <v>39</v>
      </c>
      <c r="B124" s="85" t="s">
        <v>403</v>
      </c>
      <c r="C124" s="85" t="s">
        <v>448</v>
      </c>
      <c r="D124" s="85" t="s">
        <v>484</v>
      </c>
      <c r="E124" s="85" t="s">
        <v>442</v>
      </c>
      <c r="F124" s="85" t="s">
        <v>443</v>
      </c>
      <c r="G124" s="85" t="s">
        <v>446</v>
      </c>
      <c r="H124" s="85" t="s">
        <v>495</v>
      </c>
      <c r="I124" s="144">
        <v>2822000</v>
      </c>
      <c r="J124" s="85"/>
      <c r="K124" s="85"/>
      <c r="L124" s="91"/>
    </row>
    <row r="125" spans="1:12">
      <c r="A125" s="92" t="s">
        <v>39</v>
      </c>
      <c r="B125" s="85" t="s">
        <v>403</v>
      </c>
      <c r="C125" s="85" t="s">
        <v>448</v>
      </c>
      <c r="D125" s="85" t="s">
        <v>496</v>
      </c>
      <c r="E125" s="85" t="s">
        <v>406</v>
      </c>
      <c r="F125" s="85" t="s">
        <v>407</v>
      </c>
      <c r="G125" s="85" t="s">
        <v>450</v>
      </c>
      <c r="H125" s="85" t="s">
        <v>451</v>
      </c>
      <c r="I125" s="144">
        <v>8584981767</v>
      </c>
      <c r="J125" s="85"/>
      <c r="K125" s="85"/>
      <c r="L125" s="91"/>
    </row>
    <row r="126" spans="1:12">
      <c r="A126" s="92" t="s">
        <v>39</v>
      </c>
      <c r="B126" s="85" t="s">
        <v>403</v>
      </c>
      <c r="C126" s="85" t="s">
        <v>448</v>
      </c>
      <c r="D126" s="85" t="s">
        <v>496</v>
      </c>
      <c r="E126" s="85" t="s">
        <v>406</v>
      </c>
      <c r="F126" s="85" t="s">
        <v>407</v>
      </c>
      <c r="G126" s="85" t="s">
        <v>452</v>
      </c>
      <c r="H126" s="85" t="s">
        <v>453</v>
      </c>
      <c r="I126" s="144">
        <v>507420000</v>
      </c>
      <c r="J126" s="85"/>
      <c r="K126" s="85"/>
      <c r="L126" s="91"/>
    </row>
    <row r="127" spans="1:12">
      <c r="A127" s="92" t="s">
        <v>39</v>
      </c>
      <c r="B127" s="85" t="s">
        <v>403</v>
      </c>
      <c r="C127" s="85" t="s">
        <v>448</v>
      </c>
      <c r="D127" s="85" t="s">
        <v>496</v>
      </c>
      <c r="E127" s="85" t="s">
        <v>406</v>
      </c>
      <c r="F127" s="85" t="s">
        <v>407</v>
      </c>
      <c r="G127" s="85" t="s">
        <v>408</v>
      </c>
      <c r="H127" s="85" t="s">
        <v>454</v>
      </c>
      <c r="I127" s="144">
        <v>67392000</v>
      </c>
      <c r="J127" s="85"/>
      <c r="K127" s="85"/>
      <c r="L127" s="91"/>
    </row>
    <row r="128" spans="1:12">
      <c r="A128" s="92" t="s">
        <v>39</v>
      </c>
      <c r="B128" s="85" t="s">
        <v>403</v>
      </c>
      <c r="C128" s="85" t="s">
        <v>448</v>
      </c>
      <c r="D128" s="85" t="s">
        <v>496</v>
      </c>
      <c r="E128" s="85" t="s">
        <v>406</v>
      </c>
      <c r="F128" s="85" t="s">
        <v>407</v>
      </c>
      <c r="G128" s="85" t="s">
        <v>408</v>
      </c>
      <c r="H128" s="85" t="s">
        <v>485</v>
      </c>
      <c r="I128" s="144">
        <v>41390000</v>
      </c>
      <c r="J128" s="85"/>
      <c r="K128" s="85"/>
      <c r="L128" s="91"/>
    </row>
    <row r="129" spans="1:12">
      <c r="A129" s="92" t="s">
        <v>39</v>
      </c>
      <c r="B129" s="85" t="s">
        <v>403</v>
      </c>
      <c r="C129" s="85" t="s">
        <v>448</v>
      </c>
      <c r="D129" s="85" t="s">
        <v>496</v>
      </c>
      <c r="E129" s="85" t="s">
        <v>406</v>
      </c>
      <c r="F129" s="85" t="s">
        <v>407</v>
      </c>
      <c r="G129" s="85" t="s">
        <v>408</v>
      </c>
      <c r="H129" s="85" t="s">
        <v>455</v>
      </c>
      <c r="I129" s="144">
        <v>2535131000</v>
      </c>
      <c r="J129" s="85"/>
      <c r="K129" s="85"/>
      <c r="L129" s="91"/>
    </row>
    <row r="130" spans="1:12">
      <c r="A130" s="92" t="s">
        <v>39</v>
      </c>
      <c r="B130" s="85" t="s">
        <v>403</v>
      </c>
      <c r="C130" s="85" t="s">
        <v>448</v>
      </c>
      <c r="D130" s="85" t="s">
        <v>496</v>
      </c>
      <c r="E130" s="85" t="s">
        <v>406</v>
      </c>
      <c r="F130" s="85" t="s">
        <v>407</v>
      </c>
      <c r="G130" s="85" t="s">
        <v>408</v>
      </c>
      <c r="H130" s="85" t="s">
        <v>456</v>
      </c>
      <c r="I130" s="144">
        <v>115699000</v>
      </c>
      <c r="J130" s="85"/>
      <c r="K130" s="85"/>
      <c r="L130" s="91"/>
    </row>
    <row r="131" spans="1:12">
      <c r="A131" s="92" t="s">
        <v>39</v>
      </c>
      <c r="B131" s="85" t="s">
        <v>403</v>
      </c>
      <c r="C131" s="85" t="s">
        <v>448</v>
      </c>
      <c r="D131" s="85" t="s">
        <v>496</v>
      </c>
      <c r="E131" s="85" t="s">
        <v>406</v>
      </c>
      <c r="F131" s="85" t="s">
        <v>407</v>
      </c>
      <c r="G131" s="85" t="s">
        <v>408</v>
      </c>
      <c r="H131" s="85" t="s">
        <v>409</v>
      </c>
      <c r="I131" s="144">
        <v>1902788000</v>
      </c>
      <c r="J131" s="85"/>
      <c r="K131" s="85"/>
      <c r="L131" s="91"/>
    </row>
    <row r="132" spans="1:12">
      <c r="A132" s="92" t="s">
        <v>39</v>
      </c>
      <c r="B132" s="85" t="s">
        <v>403</v>
      </c>
      <c r="C132" s="85" t="s">
        <v>448</v>
      </c>
      <c r="D132" s="85" t="s">
        <v>496</v>
      </c>
      <c r="E132" s="85" t="s">
        <v>406</v>
      </c>
      <c r="F132" s="85" t="s">
        <v>407</v>
      </c>
      <c r="G132" s="85" t="s">
        <v>408</v>
      </c>
      <c r="H132" s="85" t="s">
        <v>457</v>
      </c>
      <c r="I132" s="144">
        <v>878214000</v>
      </c>
      <c r="J132" s="85"/>
      <c r="K132" s="85"/>
      <c r="L132" s="91"/>
    </row>
    <row r="133" spans="1:12">
      <c r="A133" s="92" t="s">
        <v>39</v>
      </c>
      <c r="B133" s="85" t="s">
        <v>403</v>
      </c>
      <c r="C133" s="85" t="s">
        <v>448</v>
      </c>
      <c r="D133" s="85" t="s">
        <v>496</v>
      </c>
      <c r="E133" s="85" t="s">
        <v>406</v>
      </c>
      <c r="F133" s="85" t="s">
        <v>407</v>
      </c>
      <c r="G133" s="85" t="s">
        <v>458</v>
      </c>
      <c r="H133" s="85" t="s">
        <v>459</v>
      </c>
      <c r="I133" s="144">
        <v>29850000</v>
      </c>
      <c r="J133" s="85"/>
      <c r="K133" s="85"/>
      <c r="L133" s="91"/>
    </row>
    <row r="134" spans="1:12">
      <c r="A134" s="92" t="s">
        <v>39</v>
      </c>
      <c r="B134" s="85" t="s">
        <v>403</v>
      </c>
      <c r="C134" s="85" t="s">
        <v>448</v>
      </c>
      <c r="D134" s="85" t="s">
        <v>496</v>
      </c>
      <c r="E134" s="85" t="s">
        <v>406</v>
      </c>
      <c r="F134" s="85" t="s">
        <v>407</v>
      </c>
      <c r="G134" s="85" t="s">
        <v>458</v>
      </c>
      <c r="H134" s="85" t="s">
        <v>460</v>
      </c>
      <c r="I134" s="144">
        <v>27208000</v>
      </c>
      <c r="J134" s="85"/>
      <c r="K134" s="85"/>
      <c r="L134" s="91"/>
    </row>
    <row r="135" spans="1:12">
      <c r="A135" s="92" t="s">
        <v>39</v>
      </c>
      <c r="B135" s="85" t="s">
        <v>403</v>
      </c>
      <c r="C135" s="85" t="s">
        <v>448</v>
      </c>
      <c r="D135" s="85" t="s">
        <v>496</v>
      </c>
      <c r="E135" s="85" t="s">
        <v>406</v>
      </c>
      <c r="F135" s="85" t="s">
        <v>407</v>
      </c>
      <c r="G135" s="85" t="s">
        <v>410</v>
      </c>
      <c r="H135" s="85" t="s">
        <v>411</v>
      </c>
      <c r="I135" s="144">
        <v>879053000</v>
      </c>
      <c r="J135" s="85"/>
      <c r="K135" s="85"/>
      <c r="L135" s="91"/>
    </row>
    <row r="136" spans="1:12">
      <c r="A136" s="92" t="s">
        <v>39</v>
      </c>
      <c r="B136" s="85" t="s">
        <v>403</v>
      </c>
      <c r="C136" s="85" t="s">
        <v>448</v>
      </c>
      <c r="D136" s="85" t="s">
        <v>496</v>
      </c>
      <c r="E136" s="85" t="s">
        <v>406</v>
      </c>
      <c r="F136" s="85" t="s">
        <v>407</v>
      </c>
      <c r="G136" s="85" t="s">
        <v>461</v>
      </c>
      <c r="H136" s="85" t="s">
        <v>462</v>
      </c>
      <c r="I136" s="144">
        <v>141000000</v>
      </c>
      <c r="J136" s="85"/>
      <c r="K136" s="85"/>
      <c r="L136" s="91"/>
    </row>
    <row r="137" spans="1:12">
      <c r="A137" s="92" t="s">
        <v>39</v>
      </c>
      <c r="B137" s="85" t="s">
        <v>403</v>
      </c>
      <c r="C137" s="85" t="s">
        <v>448</v>
      </c>
      <c r="D137" s="85" t="s">
        <v>496</v>
      </c>
      <c r="E137" s="85" t="s">
        <v>406</v>
      </c>
      <c r="F137" s="85" t="s">
        <v>407</v>
      </c>
      <c r="G137" s="85" t="s">
        <v>412</v>
      </c>
      <c r="H137" s="85" t="s">
        <v>413</v>
      </c>
      <c r="I137" s="144">
        <v>1976749692</v>
      </c>
      <c r="J137" s="85"/>
      <c r="K137" s="85"/>
      <c r="L137" s="91"/>
    </row>
    <row r="138" spans="1:12">
      <c r="A138" s="92" t="s">
        <v>39</v>
      </c>
      <c r="B138" s="85" t="s">
        <v>403</v>
      </c>
      <c r="C138" s="85" t="s">
        <v>448</v>
      </c>
      <c r="D138" s="85" t="s">
        <v>496</v>
      </c>
      <c r="E138" s="85" t="s">
        <v>406</v>
      </c>
      <c r="F138" s="85" t="s">
        <v>407</v>
      </c>
      <c r="G138" s="85" t="s">
        <v>412</v>
      </c>
      <c r="H138" s="85" t="s">
        <v>463</v>
      </c>
      <c r="I138" s="144">
        <v>336005000</v>
      </c>
      <c r="J138" s="85"/>
      <c r="K138" s="85"/>
      <c r="L138" s="91"/>
    </row>
    <row r="139" spans="1:12">
      <c r="A139" s="92" t="s">
        <v>39</v>
      </c>
      <c r="B139" s="85" t="s">
        <v>403</v>
      </c>
      <c r="C139" s="85" t="s">
        <v>448</v>
      </c>
      <c r="D139" s="85" t="s">
        <v>496</v>
      </c>
      <c r="E139" s="85" t="s">
        <v>406</v>
      </c>
      <c r="F139" s="85" t="s">
        <v>407</v>
      </c>
      <c r="G139" s="85" t="s">
        <v>412</v>
      </c>
      <c r="H139" s="85" t="s">
        <v>464</v>
      </c>
      <c r="I139" s="144">
        <v>92427000</v>
      </c>
      <c r="J139" s="85"/>
      <c r="K139" s="85"/>
      <c r="L139" s="91"/>
    </row>
    <row r="140" spans="1:12">
      <c r="A140" s="92" t="s">
        <v>39</v>
      </c>
      <c r="B140" s="85" t="s">
        <v>403</v>
      </c>
      <c r="C140" s="85" t="s">
        <v>448</v>
      </c>
      <c r="D140" s="85" t="s">
        <v>496</v>
      </c>
      <c r="E140" s="85" t="s">
        <v>406</v>
      </c>
      <c r="F140" s="85" t="s">
        <v>407</v>
      </c>
      <c r="G140" s="85" t="s">
        <v>412</v>
      </c>
      <c r="H140" s="85" t="s">
        <v>465</v>
      </c>
      <c r="I140" s="144">
        <v>111769405</v>
      </c>
      <c r="J140" s="85"/>
      <c r="K140" s="85"/>
      <c r="L140" s="91"/>
    </row>
    <row r="141" spans="1:12">
      <c r="A141" s="92" t="s">
        <v>39</v>
      </c>
      <c r="B141" s="85" t="s">
        <v>403</v>
      </c>
      <c r="C141" s="85" t="s">
        <v>448</v>
      </c>
      <c r="D141" s="85" t="s">
        <v>496</v>
      </c>
      <c r="E141" s="85" t="s">
        <v>406</v>
      </c>
      <c r="F141" s="85" t="s">
        <v>407</v>
      </c>
      <c r="G141" s="85" t="s">
        <v>486</v>
      </c>
      <c r="H141" s="85" t="s">
        <v>487</v>
      </c>
      <c r="I141" s="144">
        <v>58875200</v>
      </c>
      <c r="J141" s="85"/>
      <c r="K141" s="85"/>
      <c r="L141" s="91"/>
    </row>
    <row r="142" spans="1:12">
      <c r="A142" s="92" t="s">
        <v>39</v>
      </c>
      <c r="B142" s="85" t="s">
        <v>403</v>
      </c>
      <c r="C142" s="85" t="s">
        <v>448</v>
      </c>
      <c r="D142" s="85" t="s">
        <v>496</v>
      </c>
      <c r="E142" s="85" t="s">
        <v>406</v>
      </c>
      <c r="F142" s="85" t="s">
        <v>414</v>
      </c>
      <c r="G142" s="85" t="s">
        <v>466</v>
      </c>
      <c r="H142" s="85" t="s">
        <v>467</v>
      </c>
      <c r="I142" s="144">
        <v>62858683</v>
      </c>
      <c r="J142" s="85"/>
      <c r="K142" s="85"/>
      <c r="L142" s="91"/>
    </row>
    <row r="143" spans="1:12">
      <c r="A143" s="92" t="s">
        <v>39</v>
      </c>
      <c r="B143" s="85" t="s">
        <v>403</v>
      </c>
      <c r="C143" s="85" t="s">
        <v>448</v>
      </c>
      <c r="D143" s="85" t="s">
        <v>496</v>
      </c>
      <c r="E143" s="85" t="s">
        <v>406</v>
      </c>
      <c r="F143" s="85" t="s">
        <v>414</v>
      </c>
      <c r="G143" s="85" t="s">
        <v>466</v>
      </c>
      <c r="H143" s="85" t="s">
        <v>468</v>
      </c>
      <c r="I143" s="144">
        <v>11331000</v>
      </c>
      <c r="J143" s="85"/>
      <c r="K143" s="85"/>
      <c r="L143" s="91"/>
    </row>
    <row r="144" spans="1:12">
      <c r="A144" s="92" t="s">
        <v>39</v>
      </c>
      <c r="B144" s="85" t="s">
        <v>403</v>
      </c>
      <c r="C144" s="85" t="s">
        <v>448</v>
      </c>
      <c r="D144" s="85" t="s">
        <v>496</v>
      </c>
      <c r="E144" s="85" t="s">
        <v>406</v>
      </c>
      <c r="F144" s="85" t="s">
        <v>414</v>
      </c>
      <c r="G144" s="85" t="s">
        <v>415</v>
      </c>
      <c r="H144" s="85" t="s">
        <v>416</v>
      </c>
      <c r="I144" s="144">
        <v>24775000</v>
      </c>
      <c r="J144" s="85"/>
      <c r="K144" s="85"/>
      <c r="L144" s="91"/>
    </row>
    <row r="145" spans="1:12">
      <c r="A145" s="92" t="s">
        <v>39</v>
      </c>
      <c r="B145" s="85" t="s">
        <v>403</v>
      </c>
      <c r="C145" s="85" t="s">
        <v>448</v>
      </c>
      <c r="D145" s="85" t="s">
        <v>496</v>
      </c>
      <c r="E145" s="85" t="s">
        <v>406</v>
      </c>
      <c r="F145" s="85" t="s">
        <v>414</v>
      </c>
      <c r="G145" s="85" t="s">
        <v>415</v>
      </c>
      <c r="H145" s="85" t="s">
        <v>437</v>
      </c>
      <c r="I145" s="144">
        <v>135099000</v>
      </c>
      <c r="J145" s="85"/>
      <c r="K145" s="85"/>
      <c r="L145" s="91"/>
    </row>
    <row r="146" spans="1:12">
      <c r="A146" s="92" t="s">
        <v>39</v>
      </c>
      <c r="B146" s="85" t="s">
        <v>403</v>
      </c>
      <c r="C146" s="85" t="s">
        <v>448</v>
      </c>
      <c r="D146" s="85" t="s">
        <v>496</v>
      </c>
      <c r="E146" s="85" t="s">
        <v>406</v>
      </c>
      <c r="F146" s="85" t="s">
        <v>414</v>
      </c>
      <c r="G146" s="85" t="s">
        <v>415</v>
      </c>
      <c r="H146" s="85" t="s">
        <v>470</v>
      </c>
      <c r="I146" s="144">
        <v>29550000</v>
      </c>
      <c r="J146" s="85"/>
      <c r="K146" s="85"/>
      <c r="L146" s="91"/>
    </row>
    <row r="147" spans="1:12">
      <c r="A147" s="92" t="s">
        <v>39</v>
      </c>
      <c r="B147" s="85" t="s">
        <v>403</v>
      </c>
      <c r="C147" s="85" t="s">
        <v>448</v>
      </c>
      <c r="D147" s="85" t="s">
        <v>496</v>
      </c>
      <c r="E147" s="85" t="s">
        <v>406</v>
      </c>
      <c r="F147" s="85" t="s">
        <v>414</v>
      </c>
      <c r="G147" s="85" t="s">
        <v>415</v>
      </c>
      <c r="H147" s="85" t="s">
        <v>497</v>
      </c>
      <c r="I147" s="144">
        <v>264637229</v>
      </c>
      <c r="J147" s="85"/>
      <c r="K147" s="85"/>
      <c r="L147" s="91"/>
    </row>
    <row r="148" spans="1:12">
      <c r="A148" s="92" t="s">
        <v>39</v>
      </c>
      <c r="B148" s="85" t="s">
        <v>403</v>
      </c>
      <c r="C148" s="85" t="s">
        <v>448</v>
      </c>
      <c r="D148" s="85" t="s">
        <v>496</v>
      </c>
      <c r="E148" s="85" t="s">
        <v>406</v>
      </c>
      <c r="F148" s="85" t="s">
        <v>414</v>
      </c>
      <c r="G148" s="85" t="s">
        <v>417</v>
      </c>
      <c r="H148" s="85" t="s">
        <v>471</v>
      </c>
      <c r="I148" s="144">
        <v>2477503</v>
      </c>
      <c r="J148" s="85"/>
      <c r="K148" s="85"/>
      <c r="L148" s="91"/>
    </row>
    <row r="149" spans="1:12">
      <c r="A149" s="92" t="s">
        <v>39</v>
      </c>
      <c r="B149" s="85" t="s">
        <v>403</v>
      </c>
      <c r="C149" s="85" t="s">
        <v>448</v>
      </c>
      <c r="D149" s="85" t="s">
        <v>496</v>
      </c>
      <c r="E149" s="85" t="s">
        <v>406</v>
      </c>
      <c r="F149" s="85" t="s">
        <v>414</v>
      </c>
      <c r="G149" s="85" t="s">
        <v>417</v>
      </c>
      <c r="H149" s="85" t="s">
        <v>418</v>
      </c>
      <c r="I149" s="144">
        <v>20190000</v>
      </c>
      <c r="J149" s="85"/>
      <c r="K149" s="85"/>
      <c r="L149" s="91"/>
    </row>
    <row r="150" spans="1:12">
      <c r="A150" s="92" t="s">
        <v>39</v>
      </c>
      <c r="B150" s="85" t="s">
        <v>403</v>
      </c>
      <c r="C150" s="85" t="s">
        <v>448</v>
      </c>
      <c r="D150" s="85" t="s">
        <v>496</v>
      </c>
      <c r="E150" s="85" t="s">
        <v>406</v>
      </c>
      <c r="F150" s="85" t="s">
        <v>414</v>
      </c>
      <c r="G150" s="85" t="s">
        <v>417</v>
      </c>
      <c r="H150" s="85" t="s">
        <v>472</v>
      </c>
      <c r="I150" s="144">
        <v>1686800</v>
      </c>
      <c r="J150" s="85"/>
      <c r="K150" s="85"/>
      <c r="L150" s="91"/>
    </row>
    <row r="151" spans="1:12">
      <c r="A151" s="92" t="s">
        <v>39</v>
      </c>
      <c r="B151" s="85" t="s">
        <v>403</v>
      </c>
      <c r="C151" s="85" t="s">
        <v>448</v>
      </c>
      <c r="D151" s="85" t="s">
        <v>496</v>
      </c>
      <c r="E151" s="85" t="s">
        <v>406</v>
      </c>
      <c r="F151" s="85" t="s">
        <v>414</v>
      </c>
      <c r="G151" s="85" t="s">
        <v>439</v>
      </c>
      <c r="H151" s="85" t="s">
        <v>488</v>
      </c>
      <c r="I151" s="144">
        <v>1800000</v>
      </c>
      <c r="J151" s="85"/>
      <c r="K151" s="85"/>
      <c r="L151" s="91"/>
    </row>
    <row r="152" spans="1:12">
      <c r="A152" s="92" t="s">
        <v>39</v>
      </c>
      <c r="B152" s="85" t="s">
        <v>403</v>
      </c>
      <c r="C152" s="85" t="s">
        <v>448</v>
      </c>
      <c r="D152" s="85" t="s">
        <v>496</v>
      </c>
      <c r="E152" s="85" t="s">
        <v>406</v>
      </c>
      <c r="F152" s="85" t="s">
        <v>414</v>
      </c>
      <c r="G152" s="85" t="s">
        <v>439</v>
      </c>
      <c r="H152" s="85" t="s">
        <v>440</v>
      </c>
      <c r="I152" s="144">
        <v>7795000</v>
      </c>
      <c r="J152" s="85"/>
      <c r="K152" s="85"/>
      <c r="L152" s="91"/>
    </row>
    <row r="153" spans="1:12">
      <c r="A153" s="92" t="s">
        <v>39</v>
      </c>
      <c r="B153" s="85" t="s">
        <v>403</v>
      </c>
      <c r="C153" s="85" t="s">
        <v>448</v>
      </c>
      <c r="D153" s="85" t="s">
        <v>496</v>
      </c>
      <c r="E153" s="85" t="s">
        <v>406</v>
      </c>
      <c r="F153" s="85" t="s">
        <v>414</v>
      </c>
      <c r="G153" s="85" t="s">
        <v>439</v>
      </c>
      <c r="H153" s="85" t="s">
        <v>473</v>
      </c>
      <c r="I153" s="144">
        <v>75600000</v>
      </c>
      <c r="J153" s="85"/>
      <c r="K153" s="85"/>
      <c r="L153" s="91"/>
    </row>
    <row r="154" spans="1:12">
      <c r="A154" s="92" t="s">
        <v>39</v>
      </c>
      <c r="B154" s="85" t="s">
        <v>403</v>
      </c>
      <c r="C154" s="85" t="s">
        <v>448</v>
      </c>
      <c r="D154" s="85" t="s">
        <v>496</v>
      </c>
      <c r="E154" s="85" t="s">
        <v>406</v>
      </c>
      <c r="F154" s="85" t="s">
        <v>414</v>
      </c>
      <c r="G154" s="85" t="s">
        <v>423</v>
      </c>
      <c r="H154" s="85" t="s">
        <v>441</v>
      </c>
      <c r="I154" s="144">
        <v>28100000</v>
      </c>
      <c r="J154" s="85"/>
      <c r="K154" s="85"/>
      <c r="L154" s="91"/>
    </row>
    <row r="155" spans="1:12">
      <c r="A155" s="92" t="s">
        <v>39</v>
      </c>
      <c r="B155" s="85" t="s">
        <v>403</v>
      </c>
      <c r="C155" s="85" t="s">
        <v>448</v>
      </c>
      <c r="D155" s="85" t="s">
        <v>496</v>
      </c>
      <c r="E155" s="85" t="s">
        <v>406</v>
      </c>
      <c r="F155" s="85" t="s">
        <v>414</v>
      </c>
      <c r="G155" s="85" t="s">
        <v>423</v>
      </c>
      <c r="H155" s="85" t="s">
        <v>425</v>
      </c>
      <c r="I155" s="144">
        <v>13700810</v>
      </c>
      <c r="J155" s="85"/>
      <c r="K155" s="85"/>
      <c r="L155" s="91"/>
    </row>
    <row r="156" spans="1:12">
      <c r="A156" s="92" t="s">
        <v>39</v>
      </c>
      <c r="B156" s="85" t="s">
        <v>403</v>
      </c>
      <c r="C156" s="85" t="s">
        <v>448</v>
      </c>
      <c r="D156" s="85" t="s">
        <v>496</v>
      </c>
      <c r="E156" s="85" t="s">
        <v>406</v>
      </c>
      <c r="F156" s="85" t="s">
        <v>414</v>
      </c>
      <c r="G156" s="85" t="s">
        <v>426</v>
      </c>
      <c r="H156" s="85" t="s">
        <v>427</v>
      </c>
      <c r="I156" s="144">
        <v>112387249</v>
      </c>
      <c r="J156" s="85"/>
      <c r="K156" s="85"/>
      <c r="L156" s="91"/>
    </row>
    <row r="157" spans="1:12">
      <c r="A157" s="92" t="s">
        <v>39</v>
      </c>
      <c r="B157" s="85" t="s">
        <v>403</v>
      </c>
      <c r="C157" s="85" t="s">
        <v>448</v>
      </c>
      <c r="D157" s="85" t="s">
        <v>496</v>
      </c>
      <c r="E157" s="85" t="s">
        <v>406</v>
      </c>
      <c r="F157" s="85" t="s">
        <v>414</v>
      </c>
      <c r="G157" s="85" t="s">
        <v>426</v>
      </c>
      <c r="H157" s="85" t="s">
        <v>474</v>
      </c>
      <c r="I157" s="144">
        <v>45440000</v>
      </c>
      <c r="J157" s="85"/>
      <c r="K157" s="85"/>
      <c r="L157" s="91"/>
    </row>
    <row r="158" spans="1:12">
      <c r="A158" s="92" t="s">
        <v>39</v>
      </c>
      <c r="B158" s="85" t="s">
        <v>403</v>
      </c>
      <c r="C158" s="85" t="s">
        <v>448</v>
      </c>
      <c r="D158" s="85" t="s">
        <v>496</v>
      </c>
      <c r="E158" s="85" t="s">
        <v>406</v>
      </c>
      <c r="F158" s="85" t="s">
        <v>414</v>
      </c>
      <c r="G158" s="85" t="s">
        <v>426</v>
      </c>
      <c r="H158" s="85" t="s">
        <v>489</v>
      </c>
      <c r="I158" s="144">
        <v>21846000</v>
      </c>
      <c r="J158" s="85"/>
      <c r="K158" s="85"/>
      <c r="L158" s="91"/>
    </row>
    <row r="159" spans="1:12">
      <c r="A159" s="92" t="s">
        <v>39</v>
      </c>
      <c r="B159" s="85" t="s">
        <v>403</v>
      </c>
      <c r="C159" s="85" t="s">
        <v>448</v>
      </c>
      <c r="D159" s="85" t="s">
        <v>496</v>
      </c>
      <c r="E159" s="85" t="s">
        <v>406</v>
      </c>
      <c r="F159" s="85" t="s">
        <v>414</v>
      </c>
      <c r="G159" s="85" t="s">
        <v>426</v>
      </c>
      <c r="H159" s="85" t="s">
        <v>475</v>
      </c>
      <c r="I159" s="144">
        <v>775969000</v>
      </c>
      <c r="J159" s="85"/>
      <c r="K159" s="85"/>
      <c r="L159" s="91"/>
    </row>
    <row r="160" spans="1:12">
      <c r="A160" s="92" t="s">
        <v>39</v>
      </c>
      <c r="B160" s="85" t="s">
        <v>403</v>
      </c>
      <c r="C160" s="85" t="s">
        <v>448</v>
      </c>
      <c r="D160" s="85" t="s">
        <v>496</v>
      </c>
      <c r="E160" s="85" t="s">
        <v>406</v>
      </c>
      <c r="F160" s="85" t="s">
        <v>414</v>
      </c>
      <c r="G160" s="85" t="s">
        <v>476</v>
      </c>
      <c r="H160" s="85" t="s">
        <v>490</v>
      </c>
      <c r="I160" s="144">
        <v>93830000</v>
      </c>
      <c r="J160" s="85"/>
      <c r="K160" s="85"/>
      <c r="L160" s="91"/>
    </row>
    <row r="161" spans="1:12">
      <c r="A161" s="92" t="s">
        <v>39</v>
      </c>
      <c r="B161" s="85" t="s">
        <v>403</v>
      </c>
      <c r="C161" s="85" t="s">
        <v>448</v>
      </c>
      <c r="D161" s="85" t="s">
        <v>496</v>
      </c>
      <c r="E161" s="85" t="s">
        <v>406</v>
      </c>
      <c r="F161" s="85" t="s">
        <v>414</v>
      </c>
      <c r="G161" s="85" t="s">
        <v>476</v>
      </c>
      <c r="H161" s="85" t="s">
        <v>477</v>
      </c>
      <c r="I161" s="144">
        <v>19800000</v>
      </c>
      <c r="J161" s="85"/>
      <c r="K161" s="85"/>
      <c r="L161" s="91"/>
    </row>
    <row r="162" spans="1:12">
      <c r="A162" s="92" t="s">
        <v>39</v>
      </c>
      <c r="B162" s="85" t="s">
        <v>403</v>
      </c>
      <c r="C162" s="85" t="s">
        <v>448</v>
      </c>
      <c r="D162" s="85" t="s">
        <v>496</v>
      </c>
      <c r="E162" s="85" t="s">
        <v>406</v>
      </c>
      <c r="F162" s="85" t="s">
        <v>414</v>
      </c>
      <c r="G162" s="85" t="s">
        <v>476</v>
      </c>
      <c r="H162" s="85" t="s">
        <v>478</v>
      </c>
      <c r="I162" s="144">
        <v>71000000</v>
      </c>
      <c r="J162" s="85"/>
      <c r="K162" s="85"/>
      <c r="L162" s="91"/>
    </row>
    <row r="163" spans="1:12">
      <c r="A163" s="92" t="s">
        <v>39</v>
      </c>
      <c r="B163" s="85" t="s">
        <v>403</v>
      </c>
      <c r="C163" s="85" t="s">
        <v>448</v>
      </c>
      <c r="D163" s="85" t="s">
        <v>496</v>
      </c>
      <c r="E163" s="85" t="s">
        <v>406</v>
      </c>
      <c r="F163" s="85" t="s">
        <v>414</v>
      </c>
      <c r="G163" s="85" t="s">
        <v>428</v>
      </c>
      <c r="H163" s="85" t="s">
        <v>479</v>
      </c>
      <c r="I163" s="144">
        <v>130367960</v>
      </c>
      <c r="J163" s="85"/>
      <c r="K163" s="85"/>
      <c r="L163" s="91"/>
    </row>
    <row r="164" spans="1:12">
      <c r="A164" s="92" t="s">
        <v>39</v>
      </c>
      <c r="B164" s="85" t="s">
        <v>403</v>
      </c>
      <c r="C164" s="85" t="s">
        <v>448</v>
      </c>
      <c r="D164" s="85" t="s">
        <v>496</v>
      </c>
      <c r="E164" s="85" t="s">
        <v>406</v>
      </c>
      <c r="F164" s="85" t="s">
        <v>414</v>
      </c>
      <c r="G164" s="85" t="s">
        <v>428</v>
      </c>
      <c r="H164" s="85" t="s">
        <v>491</v>
      </c>
      <c r="I164" s="144">
        <v>5400000</v>
      </c>
      <c r="J164" s="85"/>
      <c r="K164" s="85"/>
      <c r="L164" s="91"/>
    </row>
    <row r="165" spans="1:12">
      <c r="A165" s="92" t="s">
        <v>39</v>
      </c>
      <c r="B165" s="85" t="s">
        <v>403</v>
      </c>
      <c r="C165" s="85" t="s">
        <v>448</v>
      </c>
      <c r="D165" s="85" t="s">
        <v>496</v>
      </c>
      <c r="E165" s="85" t="s">
        <v>406</v>
      </c>
      <c r="F165" s="85" t="s">
        <v>414</v>
      </c>
      <c r="G165" s="85" t="s">
        <v>428</v>
      </c>
      <c r="H165" s="85" t="s">
        <v>492</v>
      </c>
      <c r="I165" s="144">
        <v>18335000</v>
      </c>
      <c r="J165" s="85"/>
      <c r="K165" s="85"/>
      <c r="L165" s="91"/>
    </row>
    <row r="166" spans="1:12">
      <c r="A166" s="92" t="s">
        <v>39</v>
      </c>
      <c r="B166" s="85" t="s">
        <v>403</v>
      </c>
      <c r="C166" s="85" t="s">
        <v>448</v>
      </c>
      <c r="D166" s="85" t="s">
        <v>496</v>
      </c>
      <c r="E166" s="85" t="s">
        <v>406</v>
      </c>
      <c r="F166" s="85" t="s">
        <v>414</v>
      </c>
      <c r="G166" s="85" t="s">
        <v>428</v>
      </c>
      <c r="H166" s="85" t="s">
        <v>429</v>
      </c>
      <c r="I166" s="144">
        <v>166256500</v>
      </c>
      <c r="J166" s="85"/>
      <c r="K166" s="85"/>
      <c r="L166" s="91"/>
    </row>
    <row r="167" spans="1:12">
      <c r="A167" s="92" t="s">
        <v>39</v>
      </c>
      <c r="B167" s="85" t="s">
        <v>403</v>
      </c>
      <c r="C167" s="85" t="s">
        <v>448</v>
      </c>
      <c r="D167" s="85" t="s">
        <v>496</v>
      </c>
      <c r="E167" s="85" t="s">
        <v>406</v>
      </c>
      <c r="F167" s="85" t="s">
        <v>414</v>
      </c>
      <c r="G167" s="85" t="s">
        <v>480</v>
      </c>
      <c r="H167" s="85" t="s">
        <v>481</v>
      </c>
      <c r="I167" s="144">
        <v>52000000</v>
      </c>
      <c r="J167" s="85"/>
      <c r="K167" s="85"/>
      <c r="L167" s="91"/>
    </row>
    <row r="168" spans="1:12">
      <c r="A168" s="92" t="s">
        <v>39</v>
      </c>
      <c r="B168" s="85" t="s">
        <v>403</v>
      </c>
      <c r="C168" s="85" t="s">
        <v>448</v>
      </c>
      <c r="D168" s="85" t="s">
        <v>496</v>
      </c>
      <c r="E168" s="85" t="s">
        <v>406</v>
      </c>
      <c r="F168" s="85" t="s">
        <v>430</v>
      </c>
      <c r="G168" s="85" t="s">
        <v>431</v>
      </c>
      <c r="H168" s="85" t="s">
        <v>482</v>
      </c>
      <c r="I168" s="144">
        <v>675485000</v>
      </c>
      <c r="J168" s="85"/>
      <c r="K168" s="85"/>
      <c r="L168" s="91"/>
    </row>
    <row r="169" spans="1:12">
      <c r="A169" s="92" t="s">
        <v>39</v>
      </c>
      <c r="B169" s="85" t="s">
        <v>403</v>
      </c>
      <c r="C169" s="85" t="s">
        <v>448</v>
      </c>
      <c r="D169" s="85" t="s">
        <v>496</v>
      </c>
      <c r="E169" s="85" t="s">
        <v>406</v>
      </c>
      <c r="F169" s="85" t="s">
        <v>430</v>
      </c>
      <c r="G169" s="85" t="s">
        <v>431</v>
      </c>
      <c r="H169" s="85" t="s">
        <v>432</v>
      </c>
      <c r="I169" s="144">
        <v>115782202</v>
      </c>
      <c r="J169" s="85"/>
      <c r="K169" s="85"/>
      <c r="L169" s="91"/>
    </row>
    <row r="170" spans="1:12">
      <c r="A170" s="92" t="s">
        <v>39</v>
      </c>
      <c r="B170" s="85" t="s">
        <v>403</v>
      </c>
      <c r="C170" s="85" t="s">
        <v>448</v>
      </c>
      <c r="D170" s="85" t="s">
        <v>496</v>
      </c>
      <c r="E170" s="85" t="s">
        <v>442</v>
      </c>
      <c r="F170" s="85" t="s">
        <v>443</v>
      </c>
      <c r="G170" s="85" t="s">
        <v>444</v>
      </c>
      <c r="H170" s="85" t="s">
        <v>445</v>
      </c>
      <c r="I170" s="144">
        <v>10186350889</v>
      </c>
      <c r="J170" s="85"/>
      <c r="K170" s="85"/>
      <c r="L170" s="91"/>
    </row>
    <row r="171" spans="1:12">
      <c r="A171" s="92" t="s">
        <v>39</v>
      </c>
      <c r="B171" s="85" t="s">
        <v>403</v>
      </c>
      <c r="C171" s="85" t="s">
        <v>448</v>
      </c>
      <c r="D171" s="85" t="s">
        <v>496</v>
      </c>
      <c r="E171" s="85" t="s">
        <v>442</v>
      </c>
      <c r="F171" s="85" t="s">
        <v>443</v>
      </c>
      <c r="G171" s="85" t="s">
        <v>444</v>
      </c>
      <c r="H171" s="85" t="s">
        <v>494</v>
      </c>
      <c r="I171" s="144">
        <v>1635210000</v>
      </c>
      <c r="J171" s="85"/>
      <c r="K171" s="85"/>
      <c r="L171" s="91"/>
    </row>
    <row r="172" spans="1:12">
      <c r="A172" s="92" t="s">
        <v>39</v>
      </c>
      <c r="B172" s="85" t="s">
        <v>403</v>
      </c>
      <c r="C172" s="85" t="s">
        <v>448</v>
      </c>
      <c r="D172" s="85" t="s">
        <v>496</v>
      </c>
      <c r="E172" s="85" t="s">
        <v>442</v>
      </c>
      <c r="F172" s="85" t="s">
        <v>443</v>
      </c>
      <c r="G172" s="85" t="s">
        <v>446</v>
      </c>
      <c r="H172" s="85" t="s">
        <v>483</v>
      </c>
      <c r="I172" s="144">
        <v>346479000</v>
      </c>
      <c r="J172" s="85"/>
      <c r="K172" s="85"/>
      <c r="L172" s="91"/>
    </row>
    <row r="173" spans="1:12">
      <c r="A173" s="92" t="s">
        <v>39</v>
      </c>
      <c r="B173" s="85" t="s">
        <v>403</v>
      </c>
      <c r="C173" s="85" t="s">
        <v>448</v>
      </c>
      <c r="D173" s="85" t="s">
        <v>496</v>
      </c>
      <c r="E173" s="85" t="s">
        <v>442</v>
      </c>
      <c r="F173" s="85" t="s">
        <v>443</v>
      </c>
      <c r="G173" s="85" t="s">
        <v>446</v>
      </c>
      <c r="H173" s="85" t="s">
        <v>447</v>
      </c>
      <c r="I173" s="144">
        <v>1096496111</v>
      </c>
      <c r="J173" s="85"/>
      <c r="K173" s="85"/>
      <c r="L173" s="91"/>
    </row>
    <row r="174" spans="1:12">
      <c r="A174" s="92" t="s">
        <v>39</v>
      </c>
      <c r="B174" s="85" t="s">
        <v>403</v>
      </c>
      <c r="C174" s="85" t="s">
        <v>448</v>
      </c>
      <c r="D174" s="85" t="s">
        <v>496</v>
      </c>
      <c r="E174" s="85" t="s">
        <v>442</v>
      </c>
      <c r="F174" s="85" t="s">
        <v>443</v>
      </c>
      <c r="G174" s="85" t="s">
        <v>446</v>
      </c>
      <c r="H174" s="85" t="s">
        <v>495</v>
      </c>
      <c r="I174" s="144">
        <v>17212000</v>
      </c>
      <c r="J174" s="85"/>
      <c r="K174" s="85"/>
      <c r="L174" s="91"/>
    </row>
    <row r="175" spans="1:12">
      <c r="A175" s="92" t="s">
        <v>39</v>
      </c>
      <c r="B175" s="85" t="s">
        <v>403</v>
      </c>
      <c r="C175" s="85" t="s">
        <v>448</v>
      </c>
      <c r="D175" s="85" t="s">
        <v>498</v>
      </c>
      <c r="E175" s="85" t="s">
        <v>406</v>
      </c>
      <c r="F175" s="85" t="s">
        <v>407</v>
      </c>
      <c r="G175" s="85" t="s">
        <v>435</v>
      </c>
      <c r="H175" s="85" t="s">
        <v>436</v>
      </c>
      <c r="I175" s="144">
        <v>46884360</v>
      </c>
      <c r="J175" s="85"/>
      <c r="K175" s="85"/>
      <c r="L175" s="91"/>
    </row>
    <row r="176" spans="1:12">
      <c r="A176" s="92" t="s">
        <v>39</v>
      </c>
      <c r="B176" s="85" t="s">
        <v>403</v>
      </c>
      <c r="C176" s="85" t="s">
        <v>448</v>
      </c>
      <c r="D176" s="85" t="s">
        <v>498</v>
      </c>
      <c r="E176" s="85" t="s">
        <v>406</v>
      </c>
      <c r="F176" s="85" t="s">
        <v>407</v>
      </c>
      <c r="G176" s="85" t="s">
        <v>435</v>
      </c>
      <c r="H176" s="85" t="s">
        <v>499</v>
      </c>
      <c r="I176" s="144">
        <v>5026320</v>
      </c>
      <c r="J176" s="85"/>
      <c r="K176" s="85"/>
      <c r="L176" s="91"/>
    </row>
    <row r="177" spans="1:12">
      <c r="A177" s="92" t="s">
        <v>39</v>
      </c>
      <c r="B177" s="85" t="s">
        <v>403</v>
      </c>
      <c r="C177" s="85" t="s">
        <v>448</v>
      </c>
      <c r="D177" s="85" t="s">
        <v>498</v>
      </c>
      <c r="E177" s="85" t="s">
        <v>406</v>
      </c>
      <c r="F177" s="85" t="s">
        <v>414</v>
      </c>
      <c r="G177" s="85" t="s">
        <v>415</v>
      </c>
      <c r="H177" s="85" t="s">
        <v>416</v>
      </c>
      <c r="I177" s="144">
        <v>830000</v>
      </c>
      <c r="J177" s="85"/>
      <c r="K177" s="85"/>
      <c r="L177" s="91"/>
    </row>
    <row r="178" spans="1:12">
      <c r="A178" s="92" t="s">
        <v>39</v>
      </c>
      <c r="B178" s="85" t="s">
        <v>403</v>
      </c>
      <c r="C178" s="85" t="s">
        <v>448</v>
      </c>
      <c r="D178" s="85" t="s">
        <v>498</v>
      </c>
      <c r="E178" s="85" t="s">
        <v>406</v>
      </c>
      <c r="F178" s="85" t="s">
        <v>414</v>
      </c>
      <c r="G178" s="85" t="s">
        <v>420</v>
      </c>
      <c r="H178" s="85" t="s">
        <v>421</v>
      </c>
      <c r="I178" s="144">
        <v>170000</v>
      </c>
      <c r="J178" s="85"/>
      <c r="K178" s="85"/>
      <c r="L178" s="91"/>
    </row>
    <row r="179" spans="1:12">
      <c r="A179" s="92" t="s">
        <v>39</v>
      </c>
      <c r="B179" s="85" t="s">
        <v>403</v>
      </c>
      <c r="C179" s="85" t="s">
        <v>448</v>
      </c>
      <c r="D179" s="85" t="s">
        <v>498</v>
      </c>
      <c r="E179" s="85" t="s">
        <v>406</v>
      </c>
      <c r="F179" s="85" t="s">
        <v>414</v>
      </c>
      <c r="G179" s="85" t="s">
        <v>420</v>
      </c>
      <c r="H179" s="85" t="s">
        <v>422</v>
      </c>
      <c r="I179" s="144">
        <v>18000000</v>
      </c>
      <c r="J179" s="85"/>
      <c r="K179" s="85"/>
      <c r="L179" s="91"/>
    </row>
    <row r="180" spans="1:12">
      <c r="A180" s="92" t="s">
        <v>39</v>
      </c>
      <c r="B180" s="85" t="s">
        <v>403</v>
      </c>
      <c r="C180" s="85" t="s">
        <v>448</v>
      </c>
      <c r="D180" s="85" t="s">
        <v>498</v>
      </c>
      <c r="E180" s="85" t="s">
        <v>406</v>
      </c>
      <c r="F180" s="85" t="s">
        <v>414</v>
      </c>
      <c r="G180" s="85" t="s">
        <v>426</v>
      </c>
      <c r="H180" s="85" t="s">
        <v>475</v>
      </c>
      <c r="I180" s="144">
        <v>39828000</v>
      </c>
      <c r="J180" s="85"/>
      <c r="K180" s="85"/>
      <c r="L180" s="91"/>
    </row>
    <row r="181" spans="1:12">
      <c r="A181" s="92" t="s">
        <v>39</v>
      </c>
      <c r="B181" s="85" t="s">
        <v>403</v>
      </c>
      <c r="C181" s="85" t="s">
        <v>448</v>
      </c>
      <c r="D181" s="85" t="s">
        <v>498</v>
      </c>
      <c r="E181" s="85" t="s">
        <v>406</v>
      </c>
      <c r="F181" s="85" t="s">
        <v>430</v>
      </c>
      <c r="G181" s="85" t="s">
        <v>431</v>
      </c>
      <c r="H181" s="85" t="s">
        <v>432</v>
      </c>
      <c r="I181" s="144">
        <v>10100000</v>
      </c>
      <c r="J181" s="85"/>
      <c r="K181" s="85"/>
      <c r="L181" s="91"/>
    </row>
    <row r="182" spans="1:12">
      <c r="A182" s="92" t="s">
        <v>39</v>
      </c>
      <c r="B182" s="85" t="s">
        <v>403</v>
      </c>
      <c r="C182" s="85" t="s">
        <v>448</v>
      </c>
      <c r="D182" s="85" t="s">
        <v>500</v>
      </c>
      <c r="E182" s="85" t="s">
        <v>406</v>
      </c>
      <c r="F182" s="85" t="s">
        <v>407</v>
      </c>
      <c r="G182" s="85" t="s">
        <v>458</v>
      </c>
      <c r="H182" s="85" t="s">
        <v>501</v>
      </c>
      <c r="I182" s="144">
        <v>23100000</v>
      </c>
      <c r="J182" s="85"/>
      <c r="K182" s="85"/>
      <c r="L182" s="91"/>
    </row>
    <row r="183" spans="1:12">
      <c r="A183" s="92" t="s">
        <v>39</v>
      </c>
      <c r="B183" s="85" t="s">
        <v>403</v>
      </c>
      <c r="C183" s="85" t="s">
        <v>502</v>
      </c>
      <c r="D183" s="85" t="s">
        <v>503</v>
      </c>
      <c r="E183" s="85" t="s">
        <v>442</v>
      </c>
      <c r="F183" s="85" t="s">
        <v>443</v>
      </c>
      <c r="G183" s="85" t="s">
        <v>446</v>
      </c>
      <c r="H183" s="85" t="s">
        <v>447</v>
      </c>
      <c r="I183" s="144">
        <v>45500000</v>
      </c>
      <c r="J183" s="85"/>
      <c r="K183" s="85"/>
      <c r="L183" s="91"/>
    </row>
    <row r="184" spans="1:12">
      <c r="A184" s="92" t="s">
        <v>39</v>
      </c>
      <c r="B184" s="85" t="s">
        <v>403</v>
      </c>
      <c r="C184" s="85" t="s">
        <v>502</v>
      </c>
      <c r="D184" s="85" t="s">
        <v>504</v>
      </c>
      <c r="E184" s="85" t="s">
        <v>406</v>
      </c>
      <c r="F184" s="85" t="s">
        <v>505</v>
      </c>
      <c r="G184" s="85" t="s">
        <v>506</v>
      </c>
      <c r="H184" s="85" t="s">
        <v>507</v>
      </c>
      <c r="I184" s="144">
        <v>1915739163</v>
      </c>
      <c r="J184" s="85"/>
      <c r="K184" s="85"/>
      <c r="L184" s="91"/>
    </row>
    <row r="185" spans="1:12">
      <c r="A185" s="92" t="s">
        <v>39</v>
      </c>
      <c r="B185" s="85" t="s">
        <v>403</v>
      </c>
      <c r="C185" s="85" t="s">
        <v>502</v>
      </c>
      <c r="D185" s="85" t="s">
        <v>504</v>
      </c>
      <c r="E185" s="85" t="s">
        <v>406</v>
      </c>
      <c r="F185" s="85" t="s">
        <v>505</v>
      </c>
      <c r="G185" s="85" t="s">
        <v>508</v>
      </c>
      <c r="H185" s="85" t="s">
        <v>509</v>
      </c>
      <c r="I185" s="144">
        <v>2291716685</v>
      </c>
      <c r="J185" s="85"/>
      <c r="K185" s="85"/>
      <c r="L185" s="91"/>
    </row>
    <row r="186" spans="1:12">
      <c r="A186" s="92" t="s">
        <v>39</v>
      </c>
      <c r="B186" s="85" t="s">
        <v>403</v>
      </c>
      <c r="C186" s="85" t="s">
        <v>502</v>
      </c>
      <c r="D186" s="85" t="s">
        <v>510</v>
      </c>
      <c r="E186" s="85" t="s">
        <v>442</v>
      </c>
      <c r="F186" s="85" t="s">
        <v>443</v>
      </c>
      <c r="G186" s="85" t="s">
        <v>444</v>
      </c>
      <c r="H186" s="85" t="s">
        <v>445</v>
      </c>
      <c r="I186" s="144">
        <v>2003954000</v>
      </c>
      <c r="J186" s="85"/>
      <c r="K186" s="85"/>
      <c r="L186" s="91"/>
    </row>
    <row r="187" spans="1:12">
      <c r="A187" s="92" t="s">
        <v>39</v>
      </c>
      <c r="B187" s="85" t="s">
        <v>403</v>
      </c>
      <c r="C187" s="85" t="s">
        <v>502</v>
      </c>
      <c r="D187" s="85" t="s">
        <v>510</v>
      </c>
      <c r="E187" s="85" t="s">
        <v>442</v>
      </c>
      <c r="F187" s="85" t="s">
        <v>443</v>
      </c>
      <c r="G187" s="85" t="s">
        <v>446</v>
      </c>
      <c r="H187" s="85" t="s">
        <v>447</v>
      </c>
      <c r="I187" s="144">
        <v>173222000</v>
      </c>
      <c r="J187" s="85"/>
      <c r="K187" s="85"/>
      <c r="L187" s="91"/>
    </row>
    <row r="188" spans="1:12">
      <c r="A188" s="92" t="s">
        <v>39</v>
      </c>
      <c r="B188" s="85" t="s">
        <v>403</v>
      </c>
      <c r="C188" s="85" t="s">
        <v>502</v>
      </c>
      <c r="D188" s="85" t="s">
        <v>510</v>
      </c>
      <c r="E188" s="85" t="s">
        <v>442</v>
      </c>
      <c r="F188" s="85" t="s">
        <v>443</v>
      </c>
      <c r="G188" s="85" t="s">
        <v>446</v>
      </c>
      <c r="H188" s="85" t="s">
        <v>495</v>
      </c>
      <c r="I188" s="144">
        <v>2462000</v>
      </c>
      <c r="J188" s="85"/>
      <c r="K188" s="85"/>
      <c r="L188" s="91"/>
    </row>
    <row r="189" spans="1:12">
      <c r="A189" s="92" t="s">
        <v>39</v>
      </c>
      <c r="B189" s="85" t="s">
        <v>403</v>
      </c>
      <c r="C189" s="85" t="s">
        <v>511</v>
      </c>
      <c r="D189" s="85" t="s">
        <v>512</v>
      </c>
      <c r="E189" s="85" t="s">
        <v>406</v>
      </c>
      <c r="F189" s="85" t="s">
        <v>407</v>
      </c>
      <c r="G189" s="85" t="s">
        <v>410</v>
      </c>
      <c r="H189" s="85" t="s">
        <v>411</v>
      </c>
      <c r="I189" s="144">
        <v>32000000</v>
      </c>
      <c r="J189" s="85"/>
      <c r="K189" s="85"/>
      <c r="L189" s="91"/>
    </row>
    <row r="190" spans="1:12">
      <c r="A190" s="92" t="s">
        <v>39</v>
      </c>
      <c r="B190" s="85" t="s">
        <v>403</v>
      </c>
      <c r="C190" s="85" t="s">
        <v>511</v>
      </c>
      <c r="D190" s="85" t="s">
        <v>512</v>
      </c>
      <c r="E190" s="85" t="s">
        <v>406</v>
      </c>
      <c r="F190" s="85" t="s">
        <v>414</v>
      </c>
      <c r="G190" s="85" t="s">
        <v>415</v>
      </c>
      <c r="H190" s="85" t="s">
        <v>438</v>
      </c>
      <c r="I190" s="144">
        <v>29645640</v>
      </c>
      <c r="J190" s="85"/>
      <c r="K190" s="85"/>
      <c r="L190" s="91"/>
    </row>
    <row r="191" spans="1:12">
      <c r="A191" s="92" t="s">
        <v>39</v>
      </c>
      <c r="B191" s="85" t="s">
        <v>403</v>
      </c>
      <c r="C191" s="85" t="s">
        <v>511</v>
      </c>
      <c r="D191" s="85" t="s">
        <v>512</v>
      </c>
      <c r="E191" s="85" t="s">
        <v>406</v>
      </c>
      <c r="F191" s="85" t="s">
        <v>414</v>
      </c>
      <c r="G191" s="85" t="s">
        <v>417</v>
      </c>
      <c r="H191" s="85" t="s">
        <v>419</v>
      </c>
      <c r="I191" s="144">
        <v>30734360</v>
      </c>
      <c r="J191" s="85"/>
      <c r="K191" s="85"/>
      <c r="L191" s="91"/>
    </row>
    <row r="192" spans="1:12">
      <c r="A192" s="92" t="s">
        <v>39</v>
      </c>
      <c r="B192" s="85" t="s">
        <v>403</v>
      </c>
      <c r="C192" s="85" t="s">
        <v>511</v>
      </c>
      <c r="D192" s="85" t="s">
        <v>512</v>
      </c>
      <c r="E192" s="85" t="s">
        <v>406</v>
      </c>
      <c r="F192" s="85" t="s">
        <v>414</v>
      </c>
      <c r="G192" s="85" t="s">
        <v>420</v>
      </c>
      <c r="H192" s="85" t="s">
        <v>513</v>
      </c>
      <c r="I192" s="144">
        <v>8850000</v>
      </c>
      <c r="J192" s="85"/>
      <c r="K192" s="85"/>
      <c r="L192" s="91"/>
    </row>
    <row r="193" spans="1:12">
      <c r="A193" s="92" t="s">
        <v>39</v>
      </c>
      <c r="B193" s="85" t="s">
        <v>403</v>
      </c>
      <c r="C193" s="85" t="s">
        <v>511</v>
      </c>
      <c r="D193" s="85" t="s">
        <v>512</v>
      </c>
      <c r="E193" s="85" t="s">
        <v>406</v>
      </c>
      <c r="F193" s="85" t="s">
        <v>414</v>
      </c>
      <c r="G193" s="85" t="s">
        <v>420</v>
      </c>
      <c r="H193" s="85" t="s">
        <v>422</v>
      </c>
      <c r="I193" s="144">
        <v>14100000</v>
      </c>
      <c r="J193" s="85"/>
      <c r="K193" s="85"/>
      <c r="L193" s="91"/>
    </row>
    <row r="194" spans="1:12">
      <c r="A194" s="92" t="s">
        <v>39</v>
      </c>
      <c r="B194" s="85" t="s">
        <v>403</v>
      </c>
      <c r="C194" s="85" t="s">
        <v>511</v>
      </c>
      <c r="D194" s="85" t="s">
        <v>512</v>
      </c>
      <c r="E194" s="85" t="s">
        <v>406</v>
      </c>
      <c r="F194" s="85" t="s">
        <v>430</v>
      </c>
      <c r="G194" s="85" t="s">
        <v>431</v>
      </c>
      <c r="H194" s="85" t="s">
        <v>432</v>
      </c>
      <c r="I194" s="144">
        <v>56441000</v>
      </c>
      <c r="J194" s="85"/>
      <c r="K194" s="85"/>
      <c r="L194" s="91"/>
    </row>
    <row r="195" spans="1:12">
      <c r="A195" s="92" t="s">
        <v>39</v>
      </c>
      <c r="B195" s="85" t="s">
        <v>403</v>
      </c>
      <c r="C195" s="85" t="s">
        <v>511</v>
      </c>
      <c r="D195" s="85" t="s">
        <v>512</v>
      </c>
      <c r="E195" s="85" t="s">
        <v>442</v>
      </c>
      <c r="F195" s="85" t="s">
        <v>443</v>
      </c>
      <c r="G195" s="85" t="s">
        <v>514</v>
      </c>
      <c r="H195" s="85" t="s">
        <v>515</v>
      </c>
      <c r="I195" s="144">
        <v>616824000</v>
      </c>
      <c r="J195" s="85"/>
      <c r="K195" s="85"/>
      <c r="L195" s="91"/>
    </row>
    <row r="196" spans="1:12">
      <c r="A196" s="92" t="s">
        <v>39</v>
      </c>
      <c r="B196" s="85" t="s">
        <v>403</v>
      </c>
      <c r="C196" s="85" t="s">
        <v>511</v>
      </c>
      <c r="D196" s="85" t="s">
        <v>512</v>
      </c>
      <c r="E196" s="85" t="s">
        <v>442</v>
      </c>
      <c r="F196" s="85" t="s">
        <v>443</v>
      </c>
      <c r="G196" s="85" t="s">
        <v>444</v>
      </c>
      <c r="H196" s="85" t="s">
        <v>445</v>
      </c>
      <c r="I196" s="144">
        <v>12942044000</v>
      </c>
      <c r="J196" s="85"/>
      <c r="K196" s="85"/>
      <c r="L196" s="91"/>
    </row>
    <row r="197" spans="1:12">
      <c r="A197" s="92" t="s">
        <v>39</v>
      </c>
      <c r="B197" s="85" t="s">
        <v>403</v>
      </c>
      <c r="C197" s="85" t="s">
        <v>511</v>
      </c>
      <c r="D197" s="85" t="s">
        <v>512</v>
      </c>
      <c r="E197" s="85" t="s">
        <v>442</v>
      </c>
      <c r="F197" s="85" t="s">
        <v>443</v>
      </c>
      <c r="G197" s="85" t="s">
        <v>493</v>
      </c>
      <c r="H197" s="85" t="s">
        <v>494</v>
      </c>
      <c r="I197" s="144">
        <v>117724000</v>
      </c>
      <c r="J197" s="85"/>
      <c r="K197" s="85"/>
      <c r="L197" s="91"/>
    </row>
    <row r="198" spans="1:12">
      <c r="A198" s="92" t="s">
        <v>39</v>
      </c>
      <c r="B198" s="85" t="s">
        <v>403</v>
      </c>
      <c r="C198" s="85" t="s">
        <v>511</v>
      </c>
      <c r="D198" s="85" t="s">
        <v>512</v>
      </c>
      <c r="E198" s="85" t="s">
        <v>442</v>
      </c>
      <c r="F198" s="85" t="s">
        <v>443</v>
      </c>
      <c r="G198" s="85" t="s">
        <v>446</v>
      </c>
      <c r="H198" s="85" t="s">
        <v>483</v>
      </c>
      <c r="I198" s="144">
        <v>159547000</v>
      </c>
      <c r="J198" s="85"/>
      <c r="K198" s="85"/>
      <c r="L198" s="91"/>
    </row>
    <row r="199" spans="1:12">
      <c r="A199" s="92" t="s">
        <v>39</v>
      </c>
      <c r="B199" s="85" t="s">
        <v>403</v>
      </c>
      <c r="C199" s="85" t="s">
        <v>511</v>
      </c>
      <c r="D199" s="85" t="s">
        <v>512</v>
      </c>
      <c r="E199" s="85" t="s">
        <v>442</v>
      </c>
      <c r="F199" s="85" t="s">
        <v>443</v>
      </c>
      <c r="G199" s="85" t="s">
        <v>446</v>
      </c>
      <c r="H199" s="85" t="s">
        <v>447</v>
      </c>
      <c r="I199" s="144">
        <v>903786000</v>
      </c>
      <c r="J199" s="85"/>
      <c r="K199" s="85"/>
      <c r="L199" s="91"/>
    </row>
    <row r="200" spans="1:12">
      <c r="A200" s="92" t="s">
        <v>39</v>
      </c>
      <c r="B200" s="85" t="s">
        <v>403</v>
      </c>
      <c r="C200" s="85" t="s">
        <v>511</v>
      </c>
      <c r="D200" s="85" t="s">
        <v>512</v>
      </c>
      <c r="E200" s="85" t="s">
        <v>442</v>
      </c>
      <c r="F200" s="85" t="s">
        <v>443</v>
      </c>
      <c r="G200" s="85" t="s">
        <v>446</v>
      </c>
      <c r="H200" s="85" t="s">
        <v>495</v>
      </c>
      <c r="I200" s="144">
        <v>74226000</v>
      </c>
      <c r="J200" s="85"/>
      <c r="K200" s="85"/>
      <c r="L200" s="91"/>
    </row>
    <row r="201" spans="1:12">
      <c r="A201" s="92" t="s">
        <v>39</v>
      </c>
      <c r="B201" s="85" t="s">
        <v>403</v>
      </c>
      <c r="C201" s="85" t="s">
        <v>516</v>
      </c>
      <c r="D201" s="85" t="s">
        <v>517</v>
      </c>
      <c r="E201" s="85" t="s">
        <v>406</v>
      </c>
      <c r="F201" s="85" t="s">
        <v>414</v>
      </c>
      <c r="G201" s="85" t="s">
        <v>415</v>
      </c>
      <c r="H201" s="85" t="s">
        <v>438</v>
      </c>
      <c r="I201" s="144">
        <v>94397540</v>
      </c>
      <c r="J201" s="85"/>
      <c r="K201" s="85"/>
      <c r="L201" s="91"/>
    </row>
    <row r="202" spans="1:12">
      <c r="A202" s="92" t="s">
        <v>39</v>
      </c>
      <c r="B202" s="85" t="s">
        <v>403</v>
      </c>
      <c r="C202" s="85" t="s">
        <v>516</v>
      </c>
      <c r="D202" s="85" t="s">
        <v>517</v>
      </c>
      <c r="E202" s="85" t="s">
        <v>406</v>
      </c>
      <c r="F202" s="85" t="s">
        <v>414</v>
      </c>
      <c r="G202" s="85" t="s">
        <v>423</v>
      </c>
      <c r="H202" s="85" t="s">
        <v>425</v>
      </c>
      <c r="I202" s="144">
        <v>12977340</v>
      </c>
      <c r="J202" s="85"/>
      <c r="K202" s="85"/>
      <c r="L202" s="91"/>
    </row>
    <row r="203" spans="1:12">
      <c r="A203" s="92" t="s">
        <v>39</v>
      </c>
      <c r="B203" s="85" t="s">
        <v>403</v>
      </c>
      <c r="C203" s="85" t="s">
        <v>516</v>
      </c>
      <c r="D203" s="85" t="s">
        <v>517</v>
      </c>
      <c r="E203" s="85" t="s">
        <v>406</v>
      </c>
      <c r="F203" s="85" t="s">
        <v>414</v>
      </c>
      <c r="G203" s="85" t="s">
        <v>426</v>
      </c>
      <c r="H203" s="85" t="s">
        <v>427</v>
      </c>
      <c r="I203" s="144">
        <v>3700000</v>
      </c>
      <c r="J203" s="85"/>
      <c r="K203" s="85"/>
      <c r="L203" s="91"/>
    </row>
    <row r="204" spans="1:12">
      <c r="A204" s="92" t="s">
        <v>39</v>
      </c>
      <c r="B204" s="85" t="s">
        <v>403</v>
      </c>
      <c r="C204" s="85" t="s">
        <v>516</v>
      </c>
      <c r="D204" s="85" t="s">
        <v>517</v>
      </c>
      <c r="E204" s="85" t="s">
        <v>406</v>
      </c>
      <c r="F204" s="85" t="s">
        <v>414</v>
      </c>
      <c r="G204" s="85" t="s">
        <v>426</v>
      </c>
      <c r="H204" s="85" t="s">
        <v>474</v>
      </c>
      <c r="I204" s="144">
        <v>8732500</v>
      </c>
      <c r="J204" s="85"/>
      <c r="K204" s="85"/>
      <c r="L204" s="91"/>
    </row>
    <row r="205" spans="1:12">
      <c r="A205" s="92" t="s">
        <v>39</v>
      </c>
      <c r="B205" s="85" t="s">
        <v>403</v>
      </c>
      <c r="C205" s="85" t="s">
        <v>516</v>
      </c>
      <c r="D205" s="85" t="s">
        <v>517</v>
      </c>
      <c r="E205" s="85" t="s">
        <v>406</v>
      </c>
      <c r="F205" s="85" t="s">
        <v>414</v>
      </c>
      <c r="G205" s="85" t="s">
        <v>426</v>
      </c>
      <c r="H205" s="85" t="s">
        <v>475</v>
      </c>
      <c r="I205" s="144">
        <v>4375000</v>
      </c>
      <c r="J205" s="85"/>
      <c r="K205" s="85"/>
      <c r="L205" s="91"/>
    </row>
    <row r="206" spans="1:12">
      <c r="A206" s="92" t="s">
        <v>39</v>
      </c>
      <c r="B206" s="85" t="s">
        <v>403</v>
      </c>
      <c r="C206" s="85" t="s">
        <v>516</v>
      </c>
      <c r="D206" s="85" t="s">
        <v>517</v>
      </c>
      <c r="E206" s="85" t="s">
        <v>406</v>
      </c>
      <c r="F206" s="85" t="s">
        <v>430</v>
      </c>
      <c r="G206" s="85" t="s">
        <v>431</v>
      </c>
      <c r="H206" s="85" t="s">
        <v>432</v>
      </c>
      <c r="I206" s="144">
        <v>5100000</v>
      </c>
      <c r="J206" s="85"/>
      <c r="K206" s="85"/>
      <c r="L206" s="91"/>
    </row>
    <row r="207" spans="1:12">
      <c r="A207" s="92" t="s">
        <v>39</v>
      </c>
      <c r="B207" s="85" t="s">
        <v>403</v>
      </c>
      <c r="C207" s="85" t="s">
        <v>518</v>
      </c>
      <c r="D207" s="85" t="s">
        <v>519</v>
      </c>
      <c r="E207" s="85" t="s">
        <v>406</v>
      </c>
      <c r="F207" s="85" t="s">
        <v>430</v>
      </c>
      <c r="G207" s="85" t="s">
        <v>431</v>
      </c>
      <c r="H207" s="85" t="s">
        <v>432</v>
      </c>
      <c r="I207" s="144">
        <v>1000000</v>
      </c>
      <c r="J207" s="85"/>
      <c r="K207" s="85"/>
      <c r="L207" s="91"/>
    </row>
    <row r="208" spans="1:12">
      <c r="A208" s="92" t="s">
        <v>39</v>
      </c>
      <c r="B208" s="85" t="s">
        <v>403</v>
      </c>
      <c r="C208" s="85" t="s">
        <v>518</v>
      </c>
      <c r="D208" s="85" t="s">
        <v>519</v>
      </c>
      <c r="E208" s="85" t="s">
        <v>442</v>
      </c>
      <c r="F208" s="85" t="s">
        <v>443</v>
      </c>
      <c r="G208" s="85" t="s">
        <v>444</v>
      </c>
      <c r="H208" s="85" t="s">
        <v>445</v>
      </c>
      <c r="I208" s="144">
        <v>607146000</v>
      </c>
      <c r="J208" s="85"/>
      <c r="K208" s="85"/>
      <c r="L208" s="91"/>
    </row>
    <row r="209" spans="1:12">
      <c r="A209" s="92" t="s">
        <v>39</v>
      </c>
      <c r="B209" s="85" t="s">
        <v>403</v>
      </c>
      <c r="C209" s="85" t="s">
        <v>518</v>
      </c>
      <c r="D209" s="85" t="s">
        <v>519</v>
      </c>
      <c r="E209" s="85" t="s">
        <v>442</v>
      </c>
      <c r="F209" s="85" t="s">
        <v>443</v>
      </c>
      <c r="G209" s="85" t="s">
        <v>446</v>
      </c>
      <c r="H209" s="85" t="s">
        <v>483</v>
      </c>
      <c r="I209" s="144">
        <v>65000000</v>
      </c>
      <c r="J209" s="85"/>
      <c r="K209" s="85"/>
      <c r="L209" s="91"/>
    </row>
    <row r="210" spans="1:12">
      <c r="A210" s="92" t="s">
        <v>39</v>
      </c>
      <c r="B210" s="85" t="s">
        <v>403</v>
      </c>
      <c r="C210" s="85" t="s">
        <v>518</v>
      </c>
      <c r="D210" s="85" t="s">
        <v>519</v>
      </c>
      <c r="E210" s="85" t="s">
        <v>442</v>
      </c>
      <c r="F210" s="85" t="s">
        <v>443</v>
      </c>
      <c r="G210" s="85" t="s">
        <v>446</v>
      </c>
      <c r="H210" s="85" t="s">
        <v>447</v>
      </c>
      <c r="I210" s="144">
        <v>62115000</v>
      </c>
      <c r="J210" s="85"/>
      <c r="K210" s="85"/>
      <c r="L210" s="91"/>
    </row>
    <row r="211" spans="1:12">
      <c r="A211" s="92" t="s">
        <v>39</v>
      </c>
      <c r="B211" s="85" t="s">
        <v>403</v>
      </c>
      <c r="C211" s="85" t="s">
        <v>520</v>
      </c>
      <c r="D211" s="85" t="s">
        <v>521</v>
      </c>
      <c r="E211" s="85" t="s">
        <v>406</v>
      </c>
      <c r="F211" s="85" t="s">
        <v>414</v>
      </c>
      <c r="G211" s="85" t="s">
        <v>466</v>
      </c>
      <c r="H211" s="85" t="s">
        <v>522</v>
      </c>
      <c r="I211" s="144">
        <v>200000</v>
      </c>
      <c r="J211" s="85"/>
      <c r="K211" s="85"/>
      <c r="L211" s="91"/>
    </row>
    <row r="212" spans="1:12">
      <c r="A212" s="92" t="s">
        <v>39</v>
      </c>
      <c r="B212" s="85" t="s">
        <v>403</v>
      </c>
      <c r="C212" s="85" t="s">
        <v>520</v>
      </c>
      <c r="D212" s="85" t="s">
        <v>521</v>
      </c>
      <c r="E212" s="85" t="s">
        <v>406</v>
      </c>
      <c r="F212" s="85" t="s">
        <v>414</v>
      </c>
      <c r="G212" s="85" t="s">
        <v>417</v>
      </c>
      <c r="H212" s="85" t="s">
        <v>419</v>
      </c>
      <c r="I212" s="144">
        <v>3600000</v>
      </c>
      <c r="J212" s="85"/>
      <c r="K212" s="85"/>
      <c r="L212" s="91"/>
    </row>
    <row r="213" spans="1:12">
      <c r="A213" s="92" t="s">
        <v>39</v>
      </c>
      <c r="B213" s="85" t="s">
        <v>403</v>
      </c>
      <c r="C213" s="85" t="s">
        <v>520</v>
      </c>
      <c r="D213" s="85" t="s">
        <v>521</v>
      </c>
      <c r="E213" s="85" t="s">
        <v>406</v>
      </c>
      <c r="F213" s="85" t="s">
        <v>414</v>
      </c>
      <c r="G213" s="85" t="s">
        <v>423</v>
      </c>
      <c r="H213" s="85" t="s">
        <v>425</v>
      </c>
      <c r="I213" s="144">
        <v>188100000</v>
      </c>
      <c r="J213" s="85"/>
      <c r="K213" s="85"/>
      <c r="L213" s="91"/>
    </row>
    <row r="214" spans="1:12">
      <c r="A214" s="92" t="s">
        <v>39</v>
      </c>
      <c r="B214" s="85" t="s">
        <v>403</v>
      </c>
      <c r="C214" s="85" t="s">
        <v>520</v>
      </c>
      <c r="D214" s="85" t="s">
        <v>521</v>
      </c>
      <c r="E214" s="85" t="s">
        <v>406</v>
      </c>
      <c r="F214" s="85" t="s">
        <v>414</v>
      </c>
      <c r="G214" s="85" t="s">
        <v>428</v>
      </c>
      <c r="H214" s="85" t="s">
        <v>429</v>
      </c>
      <c r="I214" s="144">
        <v>35550000</v>
      </c>
      <c r="J214" s="85"/>
      <c r="K214" s="85"/>
      <c r="L214" s="91"/>
    </row>
    <row r="215" spans="1:12">
      <c r="A215" s="92" t="s">
        <v>39</v>
      </c>
      <c r="B215" s="85" t="s">
        <v>403</v>
      </c>
      <c r="C215" s="85" t="s">
        <v>520</v>
      </c>
      <c r="D215" s="85" t="s">
        <v>521</v>
      </c>
      <c r="E215" s="85" t="s">
        <v>406</v>
      </c>
      <c r="F215" s="85" t="s">
        <v>430</v>
      </c>
      <c r="G215" s="85" t="s">
        <v>431</v>
      </c>
      <c r="H215" s="85" t="s">
        <v>432</v>
      </c>
      <c r="I215" s="144">
        <v>97000000</v>
      </c>
      <c r="J215" s="85"/>
      <c r="K215" s="85"/>
      <c r="L215" s="91"/>
    </row>
    <row r="216" spans="1:12">
      <c r="A216" s="92" t="s">
        <v>39</v>
      </c>
      <c r="B216" s="85" t="s">
        <v>403</v>
      </c>
      <c r="C216" s="85" t="s">
        <v>523</v>
      </c>
      <c r="D216" s="85" t="s">
        <v>524</v>
      </c>
      <c r="E216" s="85" t="s">
        <v>406</v>
      </c>
      <c r="F216" s="85" t="s">
        <v>407</v>
      </c>
      <c r="G216" s="85" t="s">
        <v>410</v>
      </c>
      <c r="H216" s="85" t="s">
        <v>411</v>
      </c>
      <c r="I216" s="144">
        <v>7700000</v>
      </c>
      <c r="J216" s="85"/>
      <c r="K216" s="85"/>
      <c r="L216" s="91"/>
    </row>
    <row r="217" spans="1:12">
      <c r="A217" s="92" t="s">
        <v>39</v>
      </c>
      <c r="B217" s="85" t="s">
        <v>403</v>
      </c>
      <c r="C217" s="85" t="s">
        <v>523</v>
      </c>
      <c r="D217" s="85" t="s">
        <v>524</v>
      </c>
      <c r="E217" s="85" t="s">
        <v>406</v>
      </c>
      <c r="F217" s="85" t="s">
        <v>414</v>
      </c>
      <c r="G217" s="85" t="s">
        <v>415</v>
      </c>
      <c r="H217" s="85" t="s">
        <v>416</v>
      </c>
      <c r="I217" s="144">
        <v>5400000</v>
      </c>
      <c r="J217" s="85"/>
      <c r="K217" s="85"/>
      <c r="L217" s="91"/>
    </row>
    <row r="218" spans="1:12">
      <c r="A218" s="92" t="s">
        <v>39</v>
      </c>
      <c r="B218" s="85" t="s">
        <v>403</v>
      </c>
      <c r="C218" s="85" t="s">
        <v>523</v>
      </c>
      <c r="D218" s="85" t="s">
        <v>524</v>
      </c>
      <c r="E218" s="85" t="s">
        <v>406</v>
      </c>
      <c r="F218" s="85" t="s">
        <v>414</v>
      </c>
      <c r="G218" s="85" t="s">
        <v>420</v>
      </c>
      <c r="H218" s="85" t="s">
        <v>421</v>
      </c>
      <c r="I218" s="144">
        <v>345000</v>
      </c>
      <c r="J218" s="85"/>
      <c r="K218" s="85"/>
      <c r="L218" s="91"/>
    </row>
    <row r="219" spans="1:12">
      <c r="A219" s="92" t="s">
        <v>39</v>
      </c>
      <c r="B219" s="85" t="s">
        <v>403</v>
      </c>
      <c r="C219" s="85" t="s">
        <v>523</v>
      </c>
      <c r="D219" s="85" t="s">
        <v>524</v>
      </c>
      <c r="E219" s="85" t="s">
        <v>406</v>
      </c>
      <c r="F219" s="85" t="s">
        <v>414</v>
      </c>
      <c r="G219" s="85" t="s">
        <v>420</v>
      </c>
      <c r="H219" s="85" t="s">
        <v>422</v>
      </c>
      <c r="I219" s="144">
        <v>6420000</v>
      </c>
      <c r="J219" s="85"/>
      <c r="K219" s="85"/>
      <c r="L219" s="91"/>
    </row>
    <row r="220" spans="1:12">
      <c r="A220" s="92" t="s">
        <v>39</v>
      </c>
      <c r="B220" s="85" t="s">
        <v>403</v>
      </c>
      <c r="C220" s="85" t="s">
        <v>523</v>
      </c>
      <c r="D220" s="85" t="s">
        <v>524</v>
      </c>
      <c r="E220" s="85" t="s">
        <v>406</v>
      </c>
      <c r="F220" s="85" t="s">
        <v>414</v>
      </c>
      <c r="G220" s="85" t="s">
        <v>423</v>
      </c>
      <c r="H220" s="85" t="s">
        <v>441</v>
      </c>
      <c r="I220" s="144">
        <v>6200000</v>
      </c>
      <c r="J220" s="85"/>
      <c r="K220" s="85"/>
      <c r="L220" s="91"/>
    </row>
    <row r="221" spans="1:12">
      <c r="A221" s="92" t="s">
        <v>39</v>
      </c>
      <c r="B221" s="85" t="s">
        <v>403</v>
      </c>
      <c r="C221" s="85" t="s">
        <v>523</v>
      </c>
      <c r="D221" s="85" t="s">
        <v>524</v>
      </c>
      <c r="E221" s="85" t="s">
        <v>406</v>
      </c>
      <c r="F221" s="85" t="s">
        <v>414</v>
      </c>
      <c r="G221" s="85" t="s">
        <v>423</v>
      </c>
      <c r="H221" s="85" t="s">
        <v>425</v>
      </c>
      <c r="I221" s="144">
        <v>211034000</v>
      </c>
      <c r="J221" s="85"/>
      <c r="K221" s="85"/>
      <c r="L221" s="91"/>
    </row>
    <row r="222" spans="1:12">
      <c r="A222" s="92" t="s">
        <v>39</v>
      </c>
      <c r="B222" s="85" t="s">
        <v>403</v>
      </c>
      <c r="C222" s="85" t="s">
        <v>523</v>
      </c>
      <c r="D222" s="85" t="s">
        <v>524</v>
      </c>
      <c r="E222" s="85" t="s">
        <v>406</v>
      </c>
      <c r="F222" s="85" t="s">
        <v>414</v>
      </c>
      <c r="G222" s="85" t="s">
        <v>426</v>
      </c>
      <c r="H222" s="85" t="s">
        <v>489</v>
      </c>
      <c r="I222" s="144">
        <v>38098904</v>
      </c>
      <c r="J222" s="85"/>
      <c r="K222" s="85"/>
      <c r="L222" s="91"/>
    </row>
    <row r="223" spans="1:12">
      <c r="A223" s="92" t="s">
        <v>39</v>
      </c>
      <c r="B223" s="85" t="s">
        <v>403</v>
      </c>
      <c r="C223" s="85" t="s">
        <v>523</v>
      </c>
      <c r="D223" s="85" t="s">
        <v>524</v>
      </c>
      <c r="E223" s="85" t="s">
        <v>406</v>
      </c>
      <c r="F223" s="85" t="s">
        <v>414</v>
      </c>
      <c r="G223" s="85" t="s">
        <v>426</v>
      </c>
      <c r="H223" s="85" t="s">
        <v>525</v>
      </c>
      <c r="I223" s="144">
        <v>33000000</v>
      </c>
      <c r="J223" s="85"/>
      <c r="K223" s="85"/>
      <c r="L223" s="91"/>
    </row>
    <row r="224" spans="1:12">
      <c r="A224" s="92" t="s">
        <v>39</v>
      </c>
      <c r="B224" s="85" t="s">
        <v>403</v>
      </c>
      <c r="C224" s="85" t="s">
        <v>523</v>
      </c>
      <c r="D224" s="85" t="s">
        <v>524</v>
      </c>
      <c r="E224" s="85" t="s">
        <v>406</v>
      </c>
      <c r="F224" s="85" t="s">
        <v>414</v>
      </c>
      <c r="G224" s="85" t="s">
        <v>428</v>
      </c>
      <c r="H224" s="85" t="s">
        <v>492</v>
      </c>
      <c r="I224" s="144">
        <v>4968000</v>
      </c>
      <c r="J224" s="85"/>
      <c r="K224" s="85"/>
      <c r="L224" s="91"/>
    </row>
    <row r="225" spans="1:12">
      <c r="A225" s="92" t="s">
        <v>39</v>
      </c>
      <c r="B225" s="85" t="s">
        <v>403</v>
      </c>
      <c r="C225" s="85" t="s">
        <v>523</v>
      </c>
      <c r="D225" s="85" t="s">
        <v>524</v>
      </c>
      <c r="E225" s="85" t="s">
        <v>406</v>
      </c>
      <c r="F225" s="85" t="s">
        <v>414</v>
      </c>
      <c r="G225" s="85" t="s">
        <v>428</v>
      </c>
      <c r="H225" s="85" t="s">
        <v>429</v>
      </c>
      <c r="I225" s="144">
        <v>176086000</v>
      </c>
      <c r="J225" s="85"/>
      <c r="K225" s="85"/>
      <c r="L225" s="91"/>
    </row>
    <row r="226" spans="1:12">
      <c r="A226" s="92" t="s">
        <v>39</v>
      </c>
      <c r="B226" s="85" t="s">
        <v>403</v>
      </c>
      <c r="C226" s="85" t="s">
        <v>523</v>
      </c>
      <c r="D226" s="85" t="s">
        <v>524</v>
      </c>
      <c r="E226" s="85" t="s">
        <v>406</v>
      </c>
      <c r="F226" s="85" t="s">
        <v>430</v>
      </c>
      <c r="G226" s="85" t="s">
        <v>431</v>
      </c>
      <c r="H226" s="85" t="s">
        <v>526</v>
      </c>
      <c r="I226" s="144">
        <v>2400000</v>
      </c>
      <c r="J226" s="85"/>
      <c r="K226" s="85"/>
      <c r="L226" s="91"/>
    </row>
    <row r="227" spans="1:12">
      <c r="A227" s="92" t="s">
        <v>39</v>
      </c>
      <c r="B227" s="85" t="s">
        <v>403</v>
      </c>
      <c r="C227" s="85" t="s">
        <v>523</v>
      </c>
      <c r="D227" s="85" t="s">
        <v>524</v>
      </c>
      <c r="E227" s="85" t="s">
        <v>406</v>
      </c>
      <c r="F227" s="85" t="s">
        <v>430</v>
      </c>
      <c r="G227" s="85" t="s">
        <v>431</v>
      </c>
      <c r="H227" s="85" t="s">
        <v>432</v>
      </c>
      <c r="I227" s="144">
        <v>74044000</v>
      </c>
      <c r="J227" s="85"/>
      <c r="K227" s="85"/>
      <c r="L227" s="91"/>
    </row>
    <row r="228" spans="1:12">
      <c r="A228" s="92" t="s">
        <v>39</v>
      </c>
      <c r="B228" s="85" t="s">
        <v>403</v>
      </c>
      <c r="C228" s="85" t="s">
        <v>523</v>
      </c>
      <c r="D228" s="85" t="s">
        <v>527</v>
      </c>
      <c r="E228" s="85" t="s">
        <v>406</v>
      </c>
      <c r="F228" s="85" t="s">
        <v>414</v>
      </c>
      <c r="G228" s="85" t="s">
        <v>423</v>
      </c>
      <c r="H228" s="85" t="s">
        <v>425</v>
      </c>
      <c r="I228" s="144">
        <v>219586000</v>
      </c>
      <c r="J228" s="85"/>
      <c r="K228" s="85"/>
      <c r="L228" s="91"/>
    </row>
    <row r="229" spans="1:12">
      <c r="A229" s="92" t="s">
        <v>39</v>
      </c>
      <c r="B229" s="85" t="s">
        <v>403</v>
      </c>
      <c r="C229" s="85" t="s">
        <v>523</v>
      </c>
      <c r="D229" s="85" t="s">
        <v>527</v>
      </c>
      <c r="E229" s="85" t="s">
        <v>406</v>
      </c>
      <c r="F229" s="85" t="s">
        <v>414</v>
      </c>
      <c r="G229" s="85" t="s">
        <v>426</v>
      </c>
      <c r="H229" s="85" t="s">
        <v>489</v>
      </c>
      <c r="I229" s="144">
        <v>20000000</v>
      </c>
      <c r="J229" s="85"/>
      <c r="K229" s="85"/>
      <c r="L229" s="91"/>
    </row>
    <row r="230" spans="1:12">
      <c r="A230" s="92" t="s">
        <v>39</v>
      </c>
      <c r="B230" s="85" t="s">
        <v>403</v>
      </c>
      <c r="C230" s="85" t="s">
        <v>523</v>
      </c>
      <c r="D230" s="85" t="s">
        <v>527</v>
      </c>
      <c r="E230" s="85" t="s">
        <v>406</v>
      </c>
      <c r="F230" s="85" t="s">
        <v>414</v>
      </c>
      <c r="G230" s="85" t="s">
        <v>426</v>
      </c>
      <c r="H230" s="85" t="s">
        <v>525</v>
      </c>
      <c r="I230" s="144">
        <v>106100000</v>
      </c>
      <c r="J230" s="85"/>
      <c r="K230" s="85"/>
      <c r="L230" s="91"/>
    </row>
    <row r="231" spans="1:12">
      <c r="A231" s="92" t="s">
        <v>39</v>
      </c>
      <c r="B231" s="85" t="s">
        <v>403</v>
      </c>
      <c r="C231" s="85" t="s">
        <v>523</v>
      </c>
      <c r="D231" s="85" t="s">
        <v>527</v>
      </c>
      <c r="E231" s="85" t="s">
        <v>406</v>
      </c>
      <c r="F231" s="85" t="s">
        <v>430</v>
      </c>
      <c r="G231" s="85" t="s">
        <v>431</v>
      </c>
      <c r="H231" s="85" t="s">
        <v>432</v>
      </c>
      <c r="I231" s="144">
        <v>13509000</v>
      </c>
      <c r="J231" s="85"/>
      <c r="K231" s="85"/>
      <c r="L231" s="91"/>
    </row>
    <row r="232" spans="1:12">
      <c r="A232" s="92" t="s">
        <v>39</v>
      </c>
      <c r="B232" s="85" t="s">
        <v>403</v>
      </c>
      <c r="C232" s="85" t="s">
        <v>523</v>
      </c>
      <c r="D232" s="85" t="s">
        <v>527</v>
      </c>
      <c r="E232" s="85" t="s">
        <v>442</v>
      </c>
      <c r="F232" s="85" t="s">
        <v>443</v>
      </c>
      <c r="G232" s="85" t="s">
        <v>444</v>
      </c>
      <c r="H232" s="85" t="s">
        <v>445</v>
      </c>
      <c r="I232" s="144">
        <v>809934000</v>
      </c>
      <c r="J232" s="85"/>
      <c r="K232" s="85"/>
      <c r="L232" s="91"/>
    </row>
    <row r="233" spans="1:12">
      <c r="A233" s="92" t="s">
        <v>39</v>
      </c>
      <c r="B233" s="85" t="s">
        <v>403</v>
      </c>
      <c r="C233" s="85" t="s">
        <v>523</v>
      </c>
      <c r="D233" s="85" t="s">
        <v>527</v>
      </c>
      <c r="E233" s="85" t="s">
        <v>442</v>
      </c>
      <c r="F233" s="85" t="s">
        <v>443</v>
      </c>
      <c r="G233" s="85" t="s">
        <v>446</v>
      </c>
      <c r="H233" s="85" t="s">
        <v>447</v>
      </c>
      <c r="I233" s="144">
        <v>213320000</v>
      </c>
      <c r="J233" s="85"/>
      <c r="K233" s="85"/>
      <c r="L233" s="91"/>
    </row>
    <row r="234" spans="1:12">
      <c r="A234" s="92" t="s">
        <v>39</v>
      </c>
      <c r="B234" s="85" t="s">
        <v>403</v>
      </c>
      <c r="C234" s="85" t="s">
        <v>523</v>
      </c>
      <c r="D234" s="85" t="s">
        <v>528</v>
      </c>
      <c r="E234" s="85" t="s">
        <v>406</v>
      </c>
      <c r="F234" s="85" t="s">
        <v>414</v>
      </c>
      <c r="G234" s="85" t="s">
        <v>426</v>
      </c>
      <c r="H234" s="85" t="s">
        <v>529</v>
      </c>
      <c r="I234" s="144">
        <v>42000000</v>
      </c>
      <c r="J234" s="85"/>
      <c r="K234" s="85"/>
      <c r="L234" s="91"/>
    </row>
    <row r="235" spans="1:12">
      <c r="A235" s="92" t="s">
        <v>39</v>
      </c>
      <c r="B235" s="85" t="s">
        <v>403</v>
      </c>
      <c r="C235" s="85" t="s">
        <v>523</v>
      </c>
      <c r="D235" s="85" t="s">
        <v>528</v>
      </c>
      <c r="E235" s="85" t="s">
        <v>406</v>
      </c>
      <c r="F235" s="85" t="s">
        <v>414</v>
      </c>
      <c r="G235" s="85" t="s">
        <v>426</v>
      </c>
      <c r="H235" s="85" t="s">
        <v>530</v>
      </c>
      <c r="I235" s="144">
        <v>112392500</v>
      </c>
      <c r="J235" s="85"/>
      <c r="K235" s="85"/>
      <c r="L235" s="91"/>
    </row>
    <row r="236" spans="1:12">
      <c r="A236" s="92" t="s">
        <v>39</v>
      </c>
      <c r="B236" s="85" t="s">
        <v>403</v>
      </c>
      <c r="C236" s="85" t="s">
        <v>523</v>
      </c>
      <c r="D236" s="85" t="s">
        <v>528</v>
      </c>
      <c r="E236" s="85" t="s">
        <v>442</v>
      </c>
      <c r="F236" s="85" t="s">
        <v>443</v>
      </c>
      <c r="G236" s="85" t="s">
        <v>514</v>
      </c>
      <c r="H236" s="85" t="s">
        <v>515</v>
      </c>
      <c r="I236" s="144">
        <v>1188627800</v>
      </c>
      <c r="J236" s="85"/>
      <c r="K236" s="85"/>
      <c r="L236" s="91"/>
    </row>
    <row r="237" spans="1:12">
      <c r="A237" s="92" t="s">
        <v>39</v>
      </c>
      <c r="B237" s="85" t="s">
        <v>403</v>
      </c>
      <c r="C237" s="85" t="s">
        <v>523</v>
      </c>
      <c r="D237" s="85" t="s">
        <v>528</v>
      </c>
      <c r="E237" s="85" t="s">
        <v>442</v>
      </c>
      <c r="F237" s="85" t="s">
        <v>443</v>
      </c>
      <c r="G237" s="85" t="s">
        <v>514</v>
      </c>
      <c r="H237" s="85" t="s">
        <v>531</v>
      </c>
      <c r="I237" s="144">
        <v>74261000</v>
      </c>
      <c r="J237" s="85"/>
      <c r="K237" s="85"/>
      <c r="L237" s="91"/>
    </row>
    <row r="238" spans="1:12">
      <c r="A238" s="92" t="s">
        <v>39</v>
      </c>
      <c r="B238" s="85" t="s">
        <v>403</v>
      </c>
      <c r="C238" s="85" t="s">
        <v>523</v>
      </c>
      <c r="D238" s="85" t="s">
        <v>528</v>
      </c>
      <c r="E238" s="85" t="s">
        <v>442</v>
      </c>
      <c r="F238" s="85" t="s">
        <v>443</v>
      </c>
      <c r="G238" s="85" t="s">
        <v>444</v>
      </c>
      <c r="H238" s="85" t="s">
        <v>445</v>
      </c>
      <c r="I238" s="144">
        <v>77674277764</v>
      </c>
      <c r="J238" s="85"/>
      <c r="K238" s="85"/>
      <c r="L238" s="91"/>
    </row>
    <row r="239" spans="1:12">
      <c r="A239" s="92" t="s">
        <v>39</v>
      </c>
      <c r="B239" s="85" t="s">
        <v>403</v>
      </c>
      <c r="C239" s="85" t="s">
        <v>523</v>
      </c>
      <c r="D239" s="85" t="s">
        <v>528</v>
      </c>
      <c r="E239" s="85" t="s">
        <v>442</v>
      </c>
      <c r="F239" s="85" t="s">
        <v>443</v>
      </c>
      <c r="G239" s="85" t="s">
        <v>446</v>
      </c>
      <c r="H239" s="85" t="s">
        <v>483</v>
      </c>
      <c r="I239" s="144">
        <v>2936251000</v>
      </c>
      <c r="J239" s="85"/>
      <c r="K239" s="85"/>
      <c r="L239" s="91"/>
    </row>
    <row r="240" spans="1:12">
      <c r="A240" s="92" t="s">
        <v>39</v>
      </c>
      <c r="B240" s="85" t="s">
        <v>403</v>
      </c>
      <c r="C240" s="85" t="s">
        <v>523</v>
      </c>
      <c r="D240" s="85" t="s">
        <v>528</v>
      </c>
      <c r="E240" s="85" t="s">
        <v>442</v>
      </c>
      <c r="F240" s="85" t="s">
        <v>443</v>
      </c>
      <c r="G240" s="85" t="s">
        <v>446</v>
      </c>
      <c r="H240" s="85" t="s">
        <v>447</v>
      </c>
      <c r="I240" s="144">
        <v>7526403800</v>
      </c>
      <c r="J240" s="85"/>
      <c r="K240" s="85"/>
      <c r="L240" s="91"/>
    </row>
    <row r="241" spans="1:12">
      <c r="A241" s="92" t="s">
        <v>39</v>
      </c>
      <c r="B241" s="85" t="s">
        <v>403</v>
      </c>
      <c r="C241" s="85" t="s">
        <v>523</v>
      </c>
      <c r="D241" s="85" t="s">
        <v>528</v>
      </c>
      <c r="E241" s="85" t="s">
        <v>442</v>
      </c>
      <c r="F241" s="85" t="s">
        <v>443</v>
      </c>
      <c r="G241" s="85" t="s">
        <v>446</v>
      </c>
      <c r="H241" s="85" t="s">
        <v>495</v>
      </c>
      <c r="I241" s="144">
        <v>727904000</v>
      </c>
      <c r="J241" s="85"/>
      <c r="K241" s="85"/>
      <c r="L241" s="91"/>
    </row>
    <row r="242" spans="1:12">
      <c r="A242" s="92" t="s">
        <v>39</v>
      </c>
      <c r="B242" s="85" t="s">
        <v>403</v>
      </c>
      <c r="C242" s="85" t="s">
        <v>523</v>
      </c>
      <c r="D242" s="85" t="s">
        <v>532</v>
      </c>
      <c r="E242" s="85" t="s">
        <v>442</v>
      </c>
      <c r="F242" s="85" t="s">
        <v>533</v>
      </c>
      <c r="G242" s="85" t="s">
        <v>534</v>
      </c>
      <c r="H242" s="85" t="s">
        <v>535</v>
      </c>
      <c r="I242" s="144">
        <v>1766273000</v>
      </c>
      <c r="J242" s="85"/>
      <c r="K242" s="85"/>
      <c r="L242" s="91"/>
    </row>
    <row r="243" spans="1:12">
      <c r="A243" s="92" t="s">
        <v>39</v>
      </c>
      <c r="B243" s="85" t="s">
        <v>403</v>
      </c>
      <c r="C243" s="85" t="s">
        <v>523</v>
      </c>
      <c r="D243" s="85" t="s">
        <v>532</v>
      </c>
      <c r="E243" s="85" t="s">
        <v>442</v>
      </c>
      <c r="F243" s="85" t="s">
        <v>443</v>
      </c>
      <c r="G243" s="85" t="s">
        <v>446</v>
      </c>
      <c r="H243" s="85" t="s">
        <v>447</v>
      </c>
      <c r="I243" s="144">
        <v>2883397000</v>
      </c>
      <c r="J243" s="85"/>
      <c r="K243" s="85"/>
      <c r="L243" s="91"/>
    </row>
    <row r="244" spans="1:12">
      <c r="A244" s="92" t="s">
        <v>39</v>
      </c>
      <c r="B244" s="85" t="s">
        <v>403</v>
      </c>
      <c r="C244" s="85" t="s">
        <v>536</v>
      </c>
      <c r="D244" s="85" t="s">
        <v>537</v>
      </c>
      <c r="E244" s="85" t="s">
        <v>406</v>
      </c>
      <c r="F244" s="85" t="s">
        <v>407</v>
      </c>
      <c r="G244" s="85" t="s">
        <v>450</v>
      </c>
      <c r="H244" s="85" t="s">
        <v>451</v>
      </c>
      <c r="I244" s="144">
        <v>6186809723</v>
      </c>
      <c r="J244" s="85"/>
      <c r="K244" s="85"/>
      <c r="L244" s="91"/>
    </row>
    <row r="245" spans="1:12">
      <c r="A245" s="92" t="s">
        <v>39</v>
      </c>
      <c r="B245" s="85" t="s">
        <v>403</v>
      </c>
      <c r="C245" s="85" t="s">
        <v>536</v>
      </c>
      <c r="D245" s="85" t="s">
        <v>537</v>
      </c>
      <c r="E245" s="85" t="s">
        <v>406</v>
      </c>
      <c r="F245" s="85" t="s">
        <v>407</v>
      </c>
      <c r="G245" s="85" t="s">
        <v>408</v>
      </c>
      <c r="H245" s="85" t="s">
        <v>454</v>
      </c>
      <c r="I245" s="144">
        <v>155782535</v>
      </c>
      <c r="J245" s="85"/>
      <c r="K245" s="85"/>
      <c r="L245" s="91"/>
    </row>
    <row r="246" spans="1:12">
      <c r="A246" s="92" t="s">
        <v>39</v>
      </c>
      <c r="B246" s="85" t="s">
        <v>403</v>
      </c>
      <c r="C246" s="85" t="s">
        <v>536</v>
      </c>
      <c r="D246" s="85" t="s">
        <v>537</v>
      </c>
      <c r="E246" s="85" t="s">
        <v>406</v>
      </c>
      <c r="F246" s="85" t="s">
        <v>407</v>
      </c>
      <c r="G246" s="85" t="s">
        <v>408</v>
      </c>
      <c r="H246" s="85" t="s">
        <v>538</v>
      </c>
      <c r="I246" s="144">
        <v>301216000</v>
      </c>
      <c r="J246" s="85"/>
      <c r="K246" s="85"/>
      <c r="L246" s="91"/>
    </row>
    <row r="247" spans="1:12">
      <c r="A247" s="92" t="s">
        <v>39</v>
      </c>
      <c r="B247" s="85" t="s">
        <v>403</v>
      </c>
      <c r="C247" s="85" t="s">
        <v>536</v>
      </c>
      <c r="D247" s="85" t="s">
        <v>537</v>
      </c>
      <c r="E247" s="85" t="s">
        <v>406</v>
      </c>
      <c r="F247" s="85" t="s">
        <v>407</v>
      </c>
      <c r="G247" s="85" t="s">
        <v>408</v>
      </c>
      <c r="H247" s="85" t="s">
        <v>539</v>
      </c>
      <c r="I247" s="144">
        <v>779922000</v>
      </c>
      <c r="J247" s="85"/>
      <c r="K247" s="85"/>
      <c r="L247" s="91"/>
    </row>
    <row r="248" spans="1:12">
      <c r="A248" s="92" t="s">
        <v>39</v>
      </c>
      <c r="B248" s="85" t="s">
        <v>403</v>
      </c>
      <c r="C248" s="85" t="s">
        <v>536</v>
      </c>
      <c r="D248" s="85" t="s">
        <v>537</v>
      </c>
      <c r="E248" s="85" t="s">
        <v>406</v>
      </c>
      <c r="F248" s="85" t="s">
        <v>407</v>
      </c>
      <c r="G248" s="85" t="s">
        <v>408</v>
      </c>
      <c r="H248" s="85" t="s">
        <v>456</v>
      </c>
      <c r="I248" s="144">
        <v>8424000</v>
      </c>
      <c r="J248" s="85"/>
      <c r="K248" s="85"/>
      <c r="L248" s="91"/>
    </row>
    <row r="249" spans="1:12">
      <c r="A249" s="92" t="s">
        <v>39</v>
      </c>
      <c r="B249" s="85" t="s">
        <v>403</v>
      </c>
      <c r="C249" s="85" t="s">
        <v>536</v>
      </c>
      <c r="D249" s="85" t="s">
        <v>537</v>
      </c>
      <c r="E249" s="85" t="s">
        <v>406</v>
      </c>
      <c r="F249" s="85" t="s">
        <v>407</v>
      </c>
      <c r="G249" s="85" t="s">
        <v>408</v>
      </c>
      <c r="H249" s="85" t="s">
        <v>409</v>
      </c>
      <c r="I249" s="144">
        <v>21760394</v>
      </c>
      <c r="J249" s="85"/>
      <c r="K249" s="85"/>
      <c r="L249" s="91"/>
    </row>
    <row r="250" spans="1:12">
      <c r="A250" s="92" t="s">
        <v>39</v>
      </c>
      <c r="B250" s="85" t="s">
        <v>403</v>
      </c>
      <c r="C250" s="85" t="s">
        <v>536</v>
      </c>
      <c r="D250" s="85" t="s">
        <v>537</v>
      </c>
      <c r="E250" s="85" t="s">
        <v>406</v>
      </c>
      <c r="F250" s="85" t="s">
        <v>407</v>
      </c>
      <c r="G250" s="85" t="s">
        <v>408</v>
      </c>
      <c r="H250" s="85" t="s">
        <v>540</v>
      </c>
      <c r="I250" s="144">
        <v>186744000</v>
      </c>
      <c r="J250" s="85"/>
      <c r="K250" s="85"/>
      <c r="L250" s="91"/>
    </row>
    <row r="251" spans="1:12">
      <c r="A251" s="92" t="s">
        <v>39</v>
      </c>
      <c r="B251" s="85" t="s">
        <v>403</v>
      </c>
      <c r="C251" s="85" t="s">
        <v>536</v>
      </c>
      <c r="D251" s="85" t="s">
        <v>537</v>
      </c>
      <c r="E251" s="85" t="s">
        <v>406</v>
      </c>
      <c r="F251" s="85" t="s">
        <v>407</v>
      </c>
      <c r="G251" s="85" t="s">
        <v>408</v>
      </c>
      <c r="H251" s="85" t="s">
        <v>541</v>
      </c>
      <c r="I251" s="144">
        <v>1550944000</v>
      </c>
      <c r="J251" s="85"/>
      <c r="K251" s="85"/>
      <c r="L251" s="91"/>
    </row>
    <row r="252" spans="1:12">
      <c r="A252" s="92" t="s">
        <v>39</v>
      </c>
      <c r="B252" s="85" t="s">
        <v>403</v>
      </c>
      <c r="C252" s="85" t="s">
        <v>536</v>
      </c>
      <c r="D252" s="85" t="s">
        <v>537</v>
      </c>
      <c r="E252" s="85" t="s">
        <v>406</v>
      </c>
      <c r="F252" s="85" t="s">
        <v>407</v>
      </c>
      <c r="G252" s="85" t="s">
        <v>410</v>
      </c>
      <c r="H252" s="85" t="s">
        <v>411</v>
      </c>
      <c r="I252" s="144">
        <v>621741000</v>
      </c>
      <c r="J252" s="85"/>
      <c r="K252" s="85"/>
      <c r="L252" s="91"/>
    </row>
    <row r="253" spans="1:12">
      <c r="A253" s="92" t="s">
        <v>39</v>
      </c>
      <c r="B253" s="85" t="s">
        <v>403</v>
      </c>
      <c r="C253" s="85" t="s">
        <v>536</v>
      </c>
      <c r="D253" s="85" t="s">
        <v>537</v>
      </c>
      <c r="E253" s="85" t="s">
        <v>406</v>
      </c>
      <c r="F253" s="85" t="s">
        <v>407</v>
      </c>
      <c r="G253" s="85" t="s">
        <v>410</v>
      </c>
      <c r="H253" s="85" t="s">
        <v>542</v>
      </c>
      <c r="I253" s="144">
        <v>32200000</v>
      </c>
      <c r="J253" s="85"/>
      <c r="K253" s="85"/>
      <c r="L253" s="91"/>
    </row>
    <row r="254" spans="1:12">
      <c r="A254" s="92" t="s">
        <v>39</v>
      </c>
      <c r="B254" s="85" t="s">
        <v>403</v>
      </c>
      <c r="C254" s="85" t="s">
        <v>536</v>
      </c>
      <c r="D254" s="85" t="s">
        <v>537</v>
      </c>
      <c r="E254" s="85" t="s">
        <v>406</v>
      </c>
      <c r="F254" s="85" t="s">
        <v>407</v>
      </c>
      <c r="G254" s="85" t="s">
        <v>461</v>
      </c>
      <c r="H254" s="85" t="s">
        <v>462</v>
      </c>
      <c r="I254" s="144">
        <v>26330000</v>
      </c>
      <c r="J254" s="85"/>
      <c r="K254" s="85"/>
      <c r="L254" s="91"/>
    </row>
    <row r="255" spans="1:12">
      <c r="A255" s="92" t="s">
        <v>39</v>
      </c>
      <c r="B255" s="85" t="s">
        <v>403</v>
      </c>
      <c r="C255" s="85" t="s">
        <v>536</v>
      </c>
      <c r="D255" s="85" t="s">
        <v>537</v>
      </c>
      <c r="E255" s="85" t="s">
        <v>406</v>
      </c>
      <c r="F255" s="85" t="s">
        <v>407</v>
      </c>
      <c r="G255" s="85" t="s">
        <v>412</v>
      </c>
      <c r="H255" s="85" t="s">
        <v>413</v>
      </c>
      <c r="I255" s="144">
        <v>1171698983</v>
      </c>
      <c r="J255" s="85"/>
      <c r="K255" s="85"/>
      <c r="L255" s="91"/>
    </row>
    <row r="256" spans="1:12">
      <c r="A256" s="92" t="s">
        <v>39</v>
      </c>
      <c r="B256" s="85" t="s">
        <v>403</v>
      </c>
      <c r="C256" s="85" t="s">
        <v>536</v>
      </c>
      <c r="D256" s="85" t="s">
        <v>537</v>
      </c>
      <c r="E256" s="85" t="s">
        <v>406</v>
      </c>
      <c r="F256" s="85" t="s">
        <v>407</v>
      </c>
      <c r="G256" s="85" t="s">
        <v>412</v>
      </c>
      <c r="H256" s="85" t="s">
        <v>463</v>
      </c>
      <c r="I256" s="144">
        <v>225182842</v>
      </c>
      <c r="J256" s="85"/>
      <c r="K256" s="85"/>
      <c r="L256" s="91"/>
    </row>
    <row r="257" spans="1:12">
      <c r="A257" s="92" t="s">
        <v>39</v>
      </c>
      <c r="B257" s="85" t="s">
        <v>403</v>
      </c>
      <c r="C257" s="85" t="s">
        <v>536</v>
      </c>
      <c r="D257" s="85" t="s">
        <v>537</v>
      </c>
      <c r="E257" s="85" t="s">
        <v>406</v>
      </c>
      <c r="F257" s="85" t="s">
        <v>407</v>
      </c>
      <c r="G257" s="85" t="s">
        <v>412</v>
      </c>
      <c r="H257" s="85" t="s">
        <v>464</v>
      </c>
      <c r="I257" s="144">
        <v>63790700</v>
      </c>
      <c r="J257" s="85"/>
      <c r="K257" s="85"/>
      <c r="L257" s="91"/>
    </row>
    <row r="258" spans="1:12">
      <c r="A258" s="92" t="s">
        <v>39</v>
      </c>
      <c r="B258" s="85" t="s">
        <v>403</v>
      </c>
      <c r="C258" s="85" t="s">
        <v>536</v>
      </c>
      <c r="D258" s="85" t="s">
        <v>537</v>
      </c>
      <c r="E258" s="85" t="s">
        <v>406</v>
      </c>
      <c r="F258" s="85" t="s">
        <v>407</v>
      </c>
      <c r="G258" s="85" t="s">
        <v>435</v>
      </c>
      <c r="H258" s="85" t="s">
        <v>436</v>
      </c>
      <c r="I258" s="144">
        <v>3058842089</v>
      </c>
      <c r="J258" s="85"/>
      <c r="K258" s="85"/>
      <c r="L258" s="91"/>
    </row>
    <row r="259" spans="1:12">
      <c r="A259" s="92" t="s">
        <v>39</v>
      </c>
      <c r="B259" s="85" t="s">
        <v>403</v>
      </c>
      <c r="C259" s="85" t="s">
        <v>536</v>
      </c>
      <c r="D259" s="85" t="s">
        <v>537</v>
      </c>
      <c r="E259" s="85" t="s">
        <v>406</v>
      </c>
      <c r="F259" s="85" t="s">
        <v>407</v>
      </c>
      <c r="G259" s="85" t="s">
        <v>435</v>
      </c>
      <c r="H259" s="85" t="s">
        <v>499</v>
      </c>
      <c r="I259" s="144">
        <v>64891148</v>
      </c>
      <c r="J259" s="85"/>
      <c r="K259" s="85"/>
      <c r="L259" s="91"/>
    </row>
    <row r="260" spans="1:12">
      <c r="A260" s="92" t="s">
        <v>39</v>
      </c>
      <c r="B260" s="85" t="s">
        <v>403</v>
      </c>
      <c r="C260" s="85" t="s">
        <v>536</v>
      </c>
      <c r="D260" s="85" t="s">
        <v>537</v>
      </c>
      <c r="E260" s="85" t="s">
        <v>406</v>
      </c>
      <c r="F260" s="85" t="s">
        <v>407</v>
      </c>
      <c r="G260" s="85" t="s">
        <v>486</v>
      </c>
      <c r="H260" s="85" t="s">
        <v>487</v>
      </c>
      <c r="I260" s="144">
        <v>12050000</v>
      </c>
      <c r="J260" s="85"/>
      <c r="K260" s="85"/>
      <c r="L260" s="91"/>
    </row>
    <row r="261" spans="1:12">
      <c r="A261" s="92" t="s">
        <v>39</v>
      </c>
      <c r="B261" s="85" t="s">
        <v>403</v>
      </c>
      <c r="C261" s="85" t="s">
        <v>536</v>
      </c>
      <c r="D261" s="85" t="s">
        <v>537</v>
      </c>
      <c r="E261" s="85" t="s">
        <v>406</v>
      </c>
      <c r="F261" s="85" t="s">
        <v>414</v>
      </c>
      <c r="G261" s="85" t="s">
        <v>466</v>
      </c>
      <c r="H261" s="85" t="s">
        <v>467</v>
      </c>
      <c r="I261" s="144">
        <v>274643834</v>
      </c>
      <c r="J261" s="85"/>
      <c r="K261" s="85"/>
      <c r="L261" s="91"/>
    </row>
    <row r="262" spans="1:12">
      <c r="A262" s="92" t="s">
        <v>39</v>
      </c>
      <c r="B262" s="85" t="s">
        <v>403</v>
      </c>
      <c r="C262" s="85" t="s">
        <v>536</v>
      </c>
      <c r="D262" s="85" t="s">
        <v>537</v>
      </c>
      <c r="E262" s="85" t="s">
        <v>406</v>
      </c>
      <c r="F262" s="85" t="s">
        <v>414</v>
      </c>
      <c r="G262" s="85" t="s">
        <v>466</v>
      </c>
      <c r="H262" s="85" t="s">
        <v>468</v>
      </c>
      <c r="I262" s="144">
        <v>16914550</v>
      </c>
      <c r="J262" s="85"/>
      <c r="K262" s="85"/>
      <c r="L262" s="91"/>
    </row>
    <row r="263" spans="1:12">
      <c r="A263" s="92" t="s">
        <v>39</v>
      </c>
      <c r="B263" s="85" t="s">
        <v>403</v>
      </c>
      <c r="C263" s="85" t="s">
        <v>536</v>
      </c>
      <c r="D263" s="85" t="s">
        <v>537</v>
      </c>
      <c r="E263" s="85" t="s">
        <v>406</v>
      </c>
      <c r="F263" s="85" t="s">
        <v>414</v>
      </c>
      <c r="G263" s="85" t="s">
        <v>415</v>
      </c>
      <c r="H263" s="85" t="s">
        <v>416</v>
      </c>
      <c r="I263" s="144">
        <v>375219920</v>
      </c>
      <c r="J263" s="85"/>
      <c r="K263" s="85"/>
      <c r="L263" s="91"/>
    </row>
    <row r="264" spans="1:12">
      <c r="A264" s="92" t="s">
        <v>39</v>
      </c>
      <c r="B264" s="85" t="s">
        <v>403</v>
      </c>
      <c r="C264" s="85" t="s">
        <v>536</v>
      </c>
      <c r="D264" s="85" t="s">
        <v>537</v>
      </c>
      <c r="E264" s="85" t="s">
        <v>406</v>
      </c>
      <c r="F264" s="85" t="s">
        <v>414</v>
      </c>
      <c r="G264" s="85" t="s">
        <v>415</v>
      </c>
      <c r="H264" s="85" t="s">
        <v>437</v>
      </c>
      <c r="I264" s="144">
        <v>27214000</v>
      </c>
      <c r="J264" s="85"/>
      <c r="K264" s="85"/>
      <c r="L264" s="91"/>
    </row>
    <row r="265" spans="1:12">
      <c r="A265" s="92" t="s">
        <v>39</v>
      </c>
      <c r="B265" s="85" t="s">
        <v>403</v>
      </c>
      <c r="C265" s="85" t="s">
        <v>536</v>
      </c>
      <c r="D265" s="85" t="s">
        <v>537</v>
      </c>
      <c r="E265" s="85" t="s">
        <v>406</v>
      </c>
      <c r="F265" s="85" t="s">
        <v>414</v>
      </c>
      <c r="G265" s="85" t="s">
        <v>415</v>
      </c>
      <c r="H265" s="85" t="s">
        <v>438</v>
      </c>
      <c r="I265" s="144">
        <v>633097346</v>
      </c>
      <c r="J265" s="85"/>
      <c r="K265" s="85"/>
      <c r="L265" s="91"/>
    </row>
    <row r="266" spans="1:12">
      <c r="A266" s="92" t="s">
        <v>39</v>
      </c>
      <c r="B266" s="85" t="s">
        <v>403</v>
      </c>
      <c r="C266" s="85" t="s">
        <v>536</v>
      </c>
      <c r="D266" s="85" t="s">
        <v>537</v>
      </c>
      <c r="E266" s="85" t="s">
        <v>406</v>
      </c>
      <c r="F266" s="85" t="s">
        <v>414</v>
      </c>
      <c r="G266" s="85" t="s">
        <v>417</v>
      </c>
      <c r="H266" s="85" t="s">
        <v>471</v>
      </c>
      <c r="I266" s="144">
        <v>519144</v>
      </c>
      <c r="J266" s="85"/>
      <c r="K266" s="85"/>
      <c r="L266" s="91"/>
    </row>
    <row r="267" spans="1:12">
      <c r="A267" s="92" t="s">
        <v>39</v>
      </c>
      <c r="B267" s="85" t="s">
        <v>403</v>
      </c>
      <c r="C267" s="85" t="s">
        <v>536</v>
      </c>
      <c r="D267" s="85" t="s">
        <v>537</v>
      </c>
      <c r="E267" s="85" t="s">
        <v>406</v>
      </c>
      <c r="F267" s="85" t="s">
        <v>414</v>
      </c>
      <c r="G267" s="85" t="s">
        <v>417</v>
      </c>
      <c r="H267" s="85" t="s">
        <v>418</v>
      </c>
      <c r="I267" s="144">
        <v>316303631</v>
      </c>
      <c r="J267" s="85"/>
      <c r="K267" s="85"/>
      <c r="L267" s="91"/>
    </row>
    <row r="268" spans="1:12">
      <c r="A268" s="92" t="s">
        <v>39</v>
      </c>
      <c r="B268" s="85" t="s">
        <v>403</v>
      </c>
      <c r="C268" s="85" t="s">
        <v>536</v>
      </c>
      <c r="D268" s="85" t="s">
        <v>537</v>
      </c>
      <c r="E268" s="85" t="s">
        <v>406</v>
      </c>
      <c r="F268" s="85" t="s">
        <v>414</v>
      </c>
      <c r="G268" s="85" t="s">
        <v>417</v>
      </c>
      <c r="H268" s="85" t="s">
        <v>419</v>
      </c>
      <c r="I268" s="144">
        <v>168473615</v>
      </c>
      <c r="J268" s="85"/>
      <c r="K268" s="85"/>
      <c r="L268" s="91"/>
    </row>
    <row r="269" spans="1:12">
      <c r="A269" s="92" t="s">
        <v>39</v>
      </c>
      <c r="B269" s="85" t="s">
        <v>403</v>
      </c>
      <c r="C269" s="85" t="s">
        <v>536</v>
      </c>
      <c r="D269" s="85" t="s">
        <v>537</v>
      </c>
      <c r="E269" s="85" t="s">
        <v>406</v>
      </c>
      <c r="F269" s="85" t="s">
        <v>414</v>
      </c>
      <c r="G269" s="85" t="s">
        <v>417</v>
      </c>
      <c r="H269" s="85" t="s">
        <v>472</v>
      </c>
      <c r="I269" s="144">
        <v>1769400</v>
      </c>
      <c r="J269" s="85"/>
      <c r="K269" s="85"/>
      <c r="L269" s="91"/>
    </row>
    <row r="270" spans="1:12">
      <c r="A270" s="92" t="s">
        <v>39</v>
      </c>
      <c r="B270" s="85" t="s">
        <v>403</v>
      </c>
      <c r="C270" s="85" t="s">
        <v>536</v>
      </c>
      <c r="D270" s="85" t="s">
        <v>537</v>
      </c>
      <c r="E270" s="85" t="s">
        <v>406</v>
      </c>
      <c r="F270" s="85" t="s">
        <v>414</v>
      </c>
      <c r="G270" s="85" t="s">
        <v>420</v>
      </c>
      <c r="H270" s="85" t="s">
        <v>421</v>
      </c>
      <c r="I270" s="144">
        <v>10828600</v>
      </c>
      <c r="J270" s="85"/>
      <c r="K270" s="85"/>
      <c r="L270" s="91"/>
    </row>
    <row r="271" spans="1:12">
      <c r="A271" s="92" t="s">
        <v>39</v>
      </c>
      <c r="B271" s="85" t="s">
        <v>403</v>
      </c>
      <c r="C271" s="85" t="s">
        <v>536</v>
      </c>
      <c r="D271" s="85" t="s">
        <v>537</v>
      </c>
      <c r="E271" s="85" t="s">
        <v>406</v>
      </c>
      <c r="F271" s="85" t="s">
        <v>414</v>
      </c>
      <c r="G271" s="85" t="s">
        <v>420</v>
      </c>
      <c r="H271" s="85" t="s">
        <v>543</v>
      </c>
      <c r="I271" s="144">
        <v>81240000</v>
      </c>
      <c r="J271" s="85"/>
      <c r="K271" s="85"/>
      <c r="L271" s="91"/>
    </row>
    <row r="272" spans="1:12">
      <c r="A272" s="92" t="s">
        <v>39</v>
      </c>
      <c r="B272" s="85" t="s">
        <v>403</v>
      </c>
      <c r="C272" s="85" t="s">
        <v>536</v>
      </c>
      <c r="D272" s="85" t="s">
        <v>537</v>
      </c>
      <c r="E272" s="85" t="s">
        <v>406</v>
      </c>
      <c r="F272" s="85" t="s">
        <v>414</v>
      </c>
      <c r="G272" s="85" t="s">
        <v>420</v>
      </c>
      <c r="H272" s="85" t="s">
        <v>544</v>
      </c>
      <c r="I272" s="144">
        <v>5000000</v>
      </c>
      <c r="J272" s="85"/>
      <c r="K272" s="85"/>
      <c r="L272" s="91"/>
    </row>
    <row r="273" spans="1:12">
      <c r="A273" s="92" t="s">
        <v>39</v>
      </c>
      <c r="B273" s="85" t="s">
        <v>403</v>
      </c>
      <c r="C273" s="85" t="s">
        <v>536</v>
      </c>
      <c r="D273" s="85" t="s">
        <v>537</v>
      </c>
      <c r="E273" s="85" t="s">
        <v>406</v>
      </c>
      <c r="F273" s="85" t="s">
        <v>414</v>
      </c>
      <c r="G273" s="85" t="s">
        <v>420</v>
      </c>
      <c r="H273" s="85" t="s">
        <v>513</v>
      </c>
      <c r="I273" s="144">
        <v>330250000</v>
      </c>
      <c r="J273" s="85"/>
      <c r="K273" s="85"/>
      <c r="L273" s="91"/>
    </row>
    <row r="274" spans="1:12">
      <c r="A274" s="92" t="s">
        <v>39</v>
      </c>
      <c r="B274" s="85" t="s">
        <v>403</v>
      </c>
      <c r="C274" s="85" t="s">
        <v>536</v>
      </c>
      <c r="D274" s="85" t="s">
        <v>537</v>
      </c>
      <c r="E274" s="85" t="s">
        <v>406</v>
      </c>
      <c r="F274" s="85" t="s">
        <v>414</v>
      </c>
      <c r="G274" s="85" t="s">
        <v>420</v>
      </c>
      <c r="H274" s="85" t="s">
        <v>422</v>
      </c>
      <c r="I274" s="144">
        <v>492642000</v>
      </c>
      <c r="J274" s="85"/>
      <c r="K274" s="85"/>
      <c r="L274" s="91"/>
    </row>
    <row r="275" spans="1:12">
      <c r="A275" s="92" t="s">
        <v>39</v>
      </c>
      <c r="B275" s="85" t="s">
        <v>403</v>
      </c>
      <c r="C275" s="85" t="s">
        <v>536</v>
      </c>
      <c r="D275" s="85" t="s">
        <v>537</v>
      </c>
      <c r="E275" s="85" t="s">
        <v>406</v>
      </c>
      <c r="F275" s="85" t="s">
        <v>414</v>
      </c>
      <c r="G275" s="85" t="s">
        <v>439</v>
      </c>
      <c r="H275" s="85" t="s">
        <v>440</v>
      </c>
      <c r="I275" s="144">
        <v>94940000</v>
      </c>
      <c r="J275" s="85"/>
      <c r="K275" s="85"/>
      <c r="L275" s="91"/>
    </row>
    <row r="276" spans="1:12">
      <c r="A276" s="92" t="s">
        <v>39</v>
      </c>
      <c r="B276" s="85" t="s">
        <v>403</v>
      </c>
      <c r="C276" s="85" t="s">
        <v>536</v>
      </c>
      <c r="D276" s="85" t="s">
        <v>537</v>
      </c>
      <c r="E276" s="85" t="s">
        <v>406</v>
      </c>
      <c r="F276" s="85" t="s">
        <v>414</v>
      </c>
      <c r="G276" s="85" t="s">
        <v>439</v>
      </c>
      <c r="H276" s="85" t="s">
        <v>473</v>
      </c>
      <c r="I276" s="144">
        <v>127600000</v>
      </c>
      <c r="J276" s="85"/>
      <c r="K276" s="85"/>
      <c r="L276" s="91"/>
    </row>
    <row r="277" spans="1:12">
      <c r="A277" s="92" t="s">
        <v>39</v>
      </c>
      <c r="B277" s="85" t="s">
        <v>403</v>
      </c>
      <c r="C277" s="85" t="s">
        <v>536</v>
      </c>
      <c r="D277" s="85" t="s">
        <v>537</v>
      </c>
      <c r="E277" s="85" t="s">
        <v>406</v>
      </c>
      <c r="F277" s="85" t="s">
        <v>414</v>
      </c>
      <c r="G277" s="85" t="s">
        <v>423</v>
      </c>
      <c r="H277" s="85" t="s">
        <v>424</v>
      </c>
      <c r="I277" s="144">
        <v>17500000</v>
      </c>
      <c r="J277" s="85"/>
      <c r="K277" s="85"/>
      <c r="L277" s="91"/>
    </row>
    <row r="278" spans="1:12">
      <c r="A278" s="92" t="s">
        <v>39</v>
      </c>
      <c r="B278" s="85" t="s">
        <v>403</v>
      </c>
      <c r="C278" s="85" t="s">
        <v>536</v>
      </c>
      <c r="D278" s="85" t="s">
        <v>537</v>
      </c>
      <c r="E278" s="85" t="s">
        <v>406</v>
      </c>
      <c r="F278" s="85" t="s">
        <v>414</v>
      </c>
      <c r="G278" s="85" t="s">
        <v>423</v>
      </c>
      <c r="H278" s="85" t="s">
        <v>545</v>
      </c>
      <c r="I278" s="144">
        <v>44485422</v>
      </c>
      <c r="J278" s="85"/>
      <c r="K278" s="85"/>
      <c r="L278" s="91"/>
    </row>
    <row r="279" spans="1:12">
      <c r="A279" s="92" t="s">
        <v>39</v>
      </c>
      <c r="B279" s="85" t="s">
        <v>403</v>
      </c>
      <c r="C279" s="85" t="s">
        <v>536</v>
      </c>
      <c r="D279" s="85" t="s">
        <v>537</v>
      </c>
      <c r="E279" s="85" t="s">
        <v>406</v>
      </c>
      <c r="F279" s="85" t="s">
        <v>414</v>
      </c>
      <c r="G279" s="85" t="s">
        <v>423</v>
      </c>
      <c r="H279" s="85" t="s">
        <v>441</v>
      </c>
      <c r="I279" s="144">
        <v>178043000</v>
      </c>
      <c r="J279" s="85"/>
      <c r="K279" s="85"/>
      <c r="L279" s="91"/>
    </row>
    <row r="280" spans="1:12">
      <c r="A280" s="92" t="s">
        <v>39</v>
      </c>
      <c r="B280" s="85" t="s">
        <v>403</v>
      </c>
      <c r="C280" s="85" t="s">
        <v>536</v>
      </c>
      <c r="D280" s="85" t="s">
        <v>537</v>
      </c>
      <c r="E280" s="85" t="s">
        <v>406</v>
      </c>
      <c r="F280" s="85" t="s">
        <v>414</v>
      </c>
      <c r="G280" s="85" t="s">
        <v>423</v>
      </c>
      <c r="H280" s="85" t="s">
        <v>425</v>
      </c>
      <c r="I280" s="144">
        <v>387452000</v>
      </c>
      <c r="J280" s="85"/>
      <c r="K280" s="85"/>
      <c r="L280" s="91"/>
    </row>
    <row r="281" spans="1:12">
      <c r="A281" s="92" t="s">
        <v>39</v>
      </c>
      <c r="B281" s="85" t="s">
        <v>403</v>
      </c>
      <c r="C281" s="85" t="s">
        <v>536</v>
      </c>
      <c r="D281" s="85" t="s">
        <v>537</v>
      </c>
      <c r="E281" s="85" t="s">
        <v>406</v>
      </c>
      <c r="F281" s="85" t="s">
        <v>414</v>
      </c>
      <c r="G281" s="85" t="s">
        <v>426</v>
      </c>
      <c r="H281" s="85" t="s">
        <v>427</v>
      </c>
      <c r="I281" s="144">
        <v>196183000</v>
      </c>
      <c r="J281" s="85"/>
      <c r="K281" s="85"/>
      <c r="L281" s="91"/>
    </row>
    <row r="282" spans="1:12">
      <c r="A282" s="92" t="s">
        <v>39</v>
      </c>
      <c r="B282" s="85" t="s">
        <v>403</v>
      </c>
      <c r="C282" s="85" t="s">
        <v>536</v>
      </c>
      <c r="D282" s="85" t="s">
        <v>537</v>
      </c>
      <c r="E282" s="85" t="s">
        <v>406</v>
      </c>
      <c r="F282" s="85" t="s">
        <v>414</v>
      </c>
      <c r="G282" s="85" t="s">
        <v>426</v>
      </c>
      <c r="H282" s="85" t="s">
        <v>474</v>
      </c>
      <c r="I282" s="144">
        <v>25843780</v>
      </c>
      <c r="J282" s="85"/>
      <c r="K282" s="85"/>
      <c r="L282" s="91"/>
    </row>
    <row r="283" spans="1:12">
      <c r="A283" s="92" t="s">
        <v>39</v>
      </c>
      <c r="B283" s="85" t="s">
        <v>403</v>
      </c>
      <c r="C283" s="85" t="s">
        <v>536</v>
      </c>
      <c r="D283" s="85" t="s">
        <v>537</v>
      </c>
      <c r="E283" s="85" t="s">
        <v>406</v>
      </c>
      <c r="F283" s="85" t="s">
        <v>414</v>
      </c>
      <c r="G283" s="85" t="s">
        <v>426</v>
      </c>
      <c r="H283" s="85" t="s">
        <v>489</v>
      </c>
      <c r="I283" s="144">
        <v>26197500</v>
      </c>
      <c r="J283" s="85"/>
      <c r="K283" s="85"/>
      <c r="L283" s="91"/>
    </row>
    <row r="284" spans="1:12">
      <c r="A284" s="92" t="s">
        <v>39</v>
      </c>
      <c r="B284" s="85" t="s">
        <v>403</v>
      </c>
      <c r="C284" s="85" t="s">
        <v>536</v>
      </c>
      <c r="D284" s="85" t="s">
        <v>537</v>
      </c>
      <c r="E284" s="85" t="s">
        <v>406</v>
      </c>
      <c r="F284" s="85" t="s">
        <v>414</v>
      </c>
      <c r="G284" s="85" t="s">
        <v>426</v>
      </c>
      <c r="H284" s="85" t="s">
        <v>475</v>
      </c>
      <c r="I284" s="144">
        <v>245419200</v>
      </c>
      <c r="J284" s="85"/>
      <c r="K284" s="85"/>
      <c r="L284" s="91"/>
    </row>
    <row r="285" spans="1:12">
      <c r="A285" s="92" t="s">
        <v>39</v>
      </c>
      <c r="B285" s="85" t="s">
        <v>403</v>
      </c>
      <c r="C285" s="85" t="s">
        <v>536</v>
      </c>
      <c r="D285" s="85" t="s">
        <v>537</v>
      </c>
      <c r="E285" s="85" t="s">
        <v>406</v>
      </c>
      <c r="F285" s="85" t="s">
        <v>414</v>
      </c>
      <c r="G285" s="85" t="s">
        <v>476</v>
      </c>
      <c r="H285" s="85" t="s">
        <v>477</v>
      </c>
      <c r="I285" s="144">
        <v>28900000</v>
      </c>
      <c r="J285" s="85"/>
      <c r="K285" s="85"/>
      <c r="L285" s="91"/>
    </row>
    <row r="286" spans="1:12">
      <c r="A286" s="92" t="s">
        <v>39</v>
      </c>
      <c r="B286" s="85" t="s">
        <v>403</v>
      </c>
      <c r="C286" s="85" t="s">
        <v>536</v>
      </c>
      <c r="D286" s="85" t="s">
        <v>537</v>
      </c>
      <c r="E286" s="85" t="s">
        <v>406</v>
      </c>
      <c r="F286" s="85" t="s">
        <v>414</v>
      </c>
      <c r="G286" s="85" t="s">
        <v>476</v>
      </c>
      <c r="H286" s="85" t="s">
        <v>478</v>
      </c>
      <c r="I286" s="144">
        <v>42750000</v>
      </c>
      <c r="J286" s="85"/>
      <c r="K286" s="85"/>
      <c r="L286" s="91"/>
    </row>
    <row r="287" spans="1:12">
      <c r="A287" s="92" t="s">
        <v>39</v>
      </c>
      <c r="B287" s="85" t="s">
        <v>403</v>
      </c>
      <c r="C287" s="85" t="s">
        <v>536</v>
      </c>
      <c r="D287" s="85" t="s">
        <v>537</v>
      </c>
      <c r="E287" s="85" t="s">
        <v>406</v>
      </c>
      <c r="F287" s="85" t="s">
        <v>414</v>
      </c>
      <c r="G287" s="85" t="s">
        <v>428</v>
      </c>
      <c r="H287" s="85" t="s">
        <v>479</v>
      </c>
      <c r="I287" s="144">
        <v>26250000</v>
      </c>
      <c r="J287" s="85"/>
      <c r="K287" s="85"/>
      <c r="L287" s="91"/>
    </row>
    <row r="288" spans="1:12">
      <c r="A288" s="92" t="s">
        <v>39</v>
      </c>
      <c r="B288" s="85" t="s">
        <v>403</v>
      </c>
      <c r="C288" s="85" t="s">
        <v>536</v>
      </c>
      <c r="D288" s="85" t="s">
        <v>537</v>
      </c>
      <c r="E288" s="85" t="s">
        <v>406</v>
      </c>
      <c r="F288" s="85" t="s">
        <v>414</v>
      </c>
      <c r="G288" s="85" t="s">
        <v>428</v>
      </c>
      <c r="H288" s="85" t="s">
        <v>492</v>
      </c>
      <c r="I288" s="144">
        <v>36502000</v>
      </c>
      <c r="J288" s="85"/>
      <c r="K288" s="85"/>
      <c r="L288" s="91"/>
    </row>
    <row r="289" spans="1:12">
      <c r="A289" s="92" t="s">
        <v>39</v>
      </c>
      <c r="B289" s="85" t="s">
        <v>403</v>
      </c>
      <c r="C289" s="85" t="s">
        <v>536</v>
      </c>
      <c r="D289" s="85" t="s">
        <v>537</v>
      </c>
      <c r="E289" s="85" t="s">
        <v>406</v>
      </c>
      <c r="F289" s="85" t="s">
        <v>414</v>
      </c>
      <c r="G289" s="85" t="s">
        <v>428</v>
      </c>
      <c r="H289" s="85" t="s">
        <v>429</v>
      </c>
      <c r="I289" s="144">
        <v>226248200</v>
      </c>
      <c r="J289" s="85"/>
      <c r="K289" s="85"/>
      <c r="L289" s="91"/>
    </row>
    <row r="290" spans="1:12">
      <c r="A290" s="92" t="s">
        <v>39</v>
      </c>
      <c r="B290" s="85" t="s">
        <v>403</v>
      </c>
      <c r="C290" s="85" t="s">
        <v>536</v>
      </c>
      <c r="D290" s="85" t="s">
        <v>537</v>
      </c>
      <c r="E290" s="85" t="s">
        <v>406</v>
      </c>
      <c r="F290" s="85" t="s">
        <v>414</v>
      </c>
      <c r="G290" s="85" t="s">
        <v>480</v>
      </c>
      <c r="H290" s="85" t="s">
        <v>481</v>
      </c>
      <c r="I290" s="144">
        <v>236244000</v>
      </c>
      <c r="J290" s="85"/>
      <c r="K290" s="85"/>
      <c r="L290" s="91"/>
    </row>
    <row r="291" spans="1:12">
      <c r="A291" s="92" t="s">
        <v>39</v>
      </c>
      <c r="B291" s="85" t="s">
        <v>403</v>
      </c>
      <c r="C291" s="85" t="s">
        <v>536</v>
      </c>
      <c r="D291" s="85" t="s">
        <v>537</v>
      </c>
      <c r="E291" s="85" t="s">
        <v>406</v>
      </c>
      <c r="F291" s="85" t="s">
        <v>414</v>
      </c>
      <c r="G291" s="85" t="s">
        <v>480</v>
      </c>
      <c r="H291" s="85" t="s">
        <v>546</v>
      </c>
      <c r="I291" s="144">
        <v>176873500</v>
      </c>
      <c r="J291" s="85"/>
      <c r="K291" s="85"/>
      <c r="L291" s="91"/>
    </row>
    <row r="292" spans="1:12">
      <c r="A292" s="92" t="s">
        <v>39</v>
      </c>
      <c r="B292" s="85" t="s">
        <v>403</v>
      </c>
      <c r="C292" s="85" t="s">
        <v>536</v>
      </c>
      <c r="D292" s="85" t="s">
        <v>537</v>
      </c>
      <c r="E292" s="85" t="s">
        <v>406</v>
      </c>
      <c r="F292" s="85" t="s">
        <v>505</v>
      </c>
      <c r="G292" s="85" t="s">
        <v>506</v>
      </c>
      <c r="H292" s="85" t="s">
        <v>547</v>
      </c>
      <c r="I292" s="144">
        <v>24000000</v>
      </c>
      <c r="J292" s="85"/>
      <c r="K292" s="85"/>
      <c r="L292" s="91"/>
    </row>
    <row r="293" spans="1:12">
      <c r="A293" s="92" t="s">
        <v>39</v>
      </c>
      <c r="B293" s="85" t="s">
        <v>403</v>
      </c>
      <c r="C293" s="85" t="s">
        <v>536</v>
      </c>
      <c r="D293" s="85" t="s">
        <v>537</v>
      </c>
      <c r="E293" s="85" t="s">
        <v>406</v>
      </c>
      <c r="F293" s="85" t="s">
        <v>505</v>
      </c>
      <c r="G293" s="85" t="s">
        <v>548</v>
      </c>
      <c r="H293" s="85" t="s">
        <v>549</v>
      </c>
      <c r="I293" s="144">
        <v>51890885</v>
      </c>
      <c r="J293" s="85"/>
      <c r="K293" s="85"/>
      <c r="L293" s="91"/>
    </row>
    <row r="294" spans="1:12">
      <c r="A294" s="92" t="s">
        <v>39</v>
      </c>
      <c r="B294" s="85" t="s">
        <v>403</v>
      </c>
      <c r="C294" s="85" t="s">
        <v>536</v>
      </c>
      <c r="D294" s="85" t="s">
        <v>537</v>
      </c>
      <c r="E294" s="85" t="s">
        <v>406</v>
      </c>
      <c r="F294" s="85" t="s">
        <v>430</v>
      </c>
      <c r="G294" s="85" t="s">
        <v>431</v>
      </c>
      <c r="H294" s="85" t="s">
        <v>526</v>
      </c>
      <c r="I294" s="144">
        <v>62170000</v>
      </c>
      <c r="J294" s="85"/>
      <c r="K294" s="85"/>
      <c r="L294" s="91"/>
    </row>
    <row r="295" spans="1:12">
      <c r="A295" s="92" t="s">
        <v>39</v>
      </c>
      <c r="B295" s="85" t="s">
        <v>403</v>
      </c>
      <c r="C295" s="85" t="s">
        <v>536</v>
      </c>
      <c r="D295" s="85" t="s">
        <v>537</v>
      </c>
      <c r="E295" s="85" t="s">
        <v>406</v>
      </c>
      <c r="F295" s="85" t="s">
        <v>430</v>
      </c>
      <c r="G295" s="85" t="s">
        <v>431</v>
      </c>
      <c r="H295" s="85" t="s">
        <v>432</v>
      </c>
      <c r="I295" s="144">
        <v>1525116700</v>
      </c>
      <c r="J295" s="85"/>
      <c r="K295" s="85"/>
      <c r="L295" s="91"/>
    </row>
    <row r="296" spans="1:12">
      <c r="A296" s="92" t="s">
        <v>39</v>
      </c>
      <c r="B296" s="85" t="s">
        <v>403</v>
      </c>
      <c r="C296" s="85" t="s">
        <v>536</v>
      </c>
      <c r="D296" s="85" t="s">
        <v>537</v>
      </c>
      <c r="E296" s="85" t="s">
        <v>406</v>
      </c>
      <c r="F296" s="85" t="s">
        <v>430</v>
      </c>
      <c r="G296" s="85" t="s">
        <v>550</v>
      </c>
      <c r="H296" s="85" t="s">
        <v>551</v>
      </c>
      <c r="I296" s="144">
        <v>15941534000</v>
      </c>
      <c r="J296" s="85"/>
      <c r="K296" s="85"/>
      <c r="L296" s="91"/>
    </row>
    <row r="297" spans="1:12">
      <c r="A297" s="92" t="s">
        <v>39</v>
      </c>
      <c r="B297" s="85" t="s">
        <v>403</v>
      </c>
      <c r="C297" s="85" t="s">
        <v>536</v>
      </c>
      <c r="D297" s="85" t="s">
        <v>537</v>
      </c>
      <c r="E297" s="85" t="s">
        <v>442</v>
      </c>
      <c r="F297" s="85" t="s">
        <v>533</v>
      </c>
      <c r="G297" s="85" t="s">
        <v>534</v>
      </c>
      <c r="H297" s="85" t="s">
        <v>535</v>
      </c>
      <c r="I297" s="144">
        <v>112509000</v>
      </c>
      <c r="J297" s="85"/>
      <c r="K297" s="85"/>
      <c r="L297" s="91"/>
    </row>
    <row r="298" spans="1:12">
      <c r="A298" s="92" t="s">
        <v>39</v>
      </c>
      <c r="B298" s="85" t="s">
        <v>403</v>
      </c>
      <c r="C298" s="85" t="s">
        <v>536</v>
      </c>
      <c r="D298" s="85" t="s">
        <v>537</v>
      </c>
      <c r="E298" s="85" t="s">
        <v>442</v>
      </c>
      <c r="F298" s="85" t="s">
        <v>443</v>
      </c>
      <c r="G298" s="85" t="s">
        <v>444</v>
      </c>
      <c r="H298" s="85" t="s">
        <v>445</v>
      </c>
      <c r="I298" s="144">
        <v>3249397000</v>
      </c>
      <c r="J298" s="85"/>
      <c r="K298" s="85"/>
      <c r="L298" s="91"/>
    </row>
    <row r="299" spans="1:12">
      <c r="A299" s="92" t="s">
        <v>39</v>
      </c>
      <c r="B299" s="85" t="s">
        <v>403</v>
      </c>
      <c r="C299" s="85" t="s">
        <v>536</v>
      </c>
      <c r="D299" s="85" t="s">
        <v>537</v>
      </c>
      <c r="E299" s="85" t="s">
        <v>442</v>
      </c>
      <c r="F299" s="85" t="s">
        <v>443</v>
      </c>
      <c r="G299" s="85" t="s">
        <v>493</v>
      </c>
      <c r="H299" s="85" t="s">
        <v>494</v>
      </c>
      <c r="I299" s="144">
        <v>1318183000</v>
      </c>
      <c r="J299" s="85"/>
      <c r="K299" s="85"/>
      <c r="L299" s="91"/>
    </row>
    <row r="300" spans="1:12">
      <c r="A300" s="92" t="s">
        <v>39</v>
      </c>
      <c r="B300" s="85" t="s">
        <v>403</v>
      </c>
      <c r="C300" s="85" t="s">
        <v>536</v>
      </c>
      <c r="D300" s="85" t="s">
        <v>537</v>
      </c>
      <c r="E300" s="85" t="s">
        <v>442</v>
      </c>
      <c r="F300" s="85" t="s">
        <v>443</v>
      </c>
      <c r="G300" s="85" t="s">
        <v>446</v>
      </c>
      <c r="H300" s="85" t="s">
        <v>483</v>
      </c>
      <c r="I300" s="144">
        <v>94126000</v>
      </c>
      <c r="J300" s="85"/>
      <c r="K300" s="85"/>
      <c r="L300" s="91"/>
    </row>
    <row r="301" spans="1:12">
      <c r="A301" s="92" t="s">
        <v>39</v>
      </c>
      <c r="B301" s="85" t="s">
        <v>403</v>
      </c>
      <c r="C301" s="85" t="s">
        <v>536</v>
      </c>
      <c r="D301" s="85" t="s">
        <v>537</v>
      </c>
      <c r="E301" s="85" t="s">
        <v>442</v>
      </c>
      <c r="F301" s="85" t="s">
        <v>443</v>
      </c>
      <c r="G301" s="85" t="s">
        <v>446</v>
      </c>
      <c r="H301" s="85" t="s">
        <v>447</v>
      </c>
      <c r="I301" s="144">
        <v>350672000</v>
      </c>
      <c r="J301" s="85"/>
      <c r="K301" s="85"/>
      <c r="L301" s="91"/>
    </row>
    <row r="302" spans="1:12">
      <c r="A302" s="92" t="s">
        <v>39</v>
      </c>
      <c r="B302" s="85" t="s">
        <v>403</v>
      </c>
      <c r="C302" s="85" t="s">
        <v>536</v>
      </c>
      <c r="D302" s="85" t="s">
        <v>537</v>
      </c>
      <c r="E302" s="85" t="s">
        <v>442</v>
      </c>
      <c r="F302" s="85" t="s">
        <v>443</v>
      </c>
      <c r="G302" s="85" t="s">
        <v>446</v>
      </c>
      <c r="H302" s="85" t="s">
        <v>495</v>
      </c>
      <c r="I302" s="144">
        <v>24413000</v>
      </c>
      <c r="J302" s="85"/>
      <c r="K302" s="85"/>
      <c r="L302" s="91"/>
    </row>
    <row r="303" spans="1:12">
      <c r="A303" s="92" t="s">
        <v>39</v>
      </c>
      <c r="B303" s="85" t="s">
        <v>403</v>
      </c>
      <c r="C303" s="85" t="s">
        <v>536</v>
      </c>
      <c r="D303" s="85" t="s">
        <v>552</v>
      </c>
      <c r="E303" s="85" t="s">
        <v>406</v>
      </c>
      <c r="F303" s="85" t="s">
        <v>407</v>
      </c>
      <c r="G303" s="85" t="s">
        <v>450</v>
      </c>
      <c r="H303" s="85" t="s">
        <v>451</v>
      </c>
      <c r="I303" s="144">
        <v>1068583888</v>
      </c>
      <c r="J303" s="85"/>
      <c r="K303" s="85"/>
      <c r="L303" s="91"/>
    </row>
    <row r="304" spans="1:12">
      <c r="A304" s="92" t="s">
        <v>39</v>
      </c>
      <c r="B304" s="85" t="s">
        <v>403</v>
      </c>
      <c r="C304" s="85" t="s">
        <v>536</v>
      </c>
      <c r="D304" s="85" t="s">
        <v>552</v>
      </c>
      <c r="E304" s="85" t="s">
        <v>406</v>
      </c>
      <c r="F304" s="85" t="s">
        <v>407</v>
      </c>
      <c r="G304" s="85" t="s">
        <v>408</v>
      </c>
      <c r="H304" s="85" t="s">
        <v>454</v>
      </c>
      <c r="I304" s="144">
        <v>53354000</v>
      </c>
      <c r="J304" s="85"/>
      <c r="K304" s="85"/>
      <c r="L304" s="91"/>
    </row>
    <row r="305" spans="1:12">
      <c r="A305" s="92" t="s">
        <v>39</v>
      </c>
      <c r="B305" s="85" t="s">
        <v>403</v>
      </c>
      <c r="C305" s="85" t="s">
        <v>536</v>
      </c>
      <c r="D305" s="85" t="s">
        <v>552</v>
      </c>
      <c r="E305" s="85" t="s">
        <v>406</v>
      </c>
      <c r="F305" s="85" t="s">
        <v>407</v>
      </c>
      <c r="G305" s="85" t="s">
        <v>408</v>
      </c>
      <c r="H305" s="85" t="s">
        <v>456</v>
      </c>
      <c r="I305" s="144">
        <v>1404000</v>
      </c>
      <c r="J305" s="85"/>
      <c r="K305" s="85"/>
      <c r="L305" s="91"/>
    </row>
    <row r="306" spans="1:12">
      <c r="A306" s="92" t="s">
        <v>39</v>
      </c>
      <c r="B306" s="85" t="s">
        <v>403</v>
      </c>
      <c r="C306" s="85" t="s">
        <v>536</v>
      </c>
      <c r="D306" s="85" t="s">
        <v>552</v>
      </c>
      <c r="E306" s="85" t="s">
        <v>406</v>
      </c>
      <c r="F306" s="85" t="s">
        <v>407</v>
      </c>
      <c r="G306" s="85" t="s">
        <v>408</v>
      </c>
      <c r="H306" s="85" t="s">
        <v>553</v>
      </c>
      <c r="I306" s="144">
        <v>19206360</v>
      </c>
      <c r="J306" s="85"/>
      <c r="K306" s="85"/>
      <c r="L306" s="91"/>
    </row>
    <row r="307" spans="1:12">
      <c r="A307" s="92" t="s">
        <v>39</v>
      </c>
      <c r="B307" s="85" t="s">
        <v>403</v>
      </c>
      <c r="C307" s="85" t="s">
        <v>536</v>
      </c>
      <c r="D307" s="85" t="s">
        <v>552</v>
      </c>
      <c r="E307" s="85" t="s">
        <v>406</v>
      </c>
      <c r="F307" s="85" t="s">
        <v>407</v>
      </c>
      <c r="G307" s="85" t="s">
        <v>408</v>
      </c>
      <c r="H307" s="85" t="s">
        <v>540</v>
      </c>
      <c r="I307" s="144">
        <v>372113840</v>
      </c>
      <c r="J307" s="85"/>
      <c r="K307" s="85"/>
      <c r="L307" s="91"/>
    </row>
    <row r="308" spans="1:12">
      <c r="A308" s="92" t="s">
        <v>39</v>
      </c>
      <c r="B308" s="85" t="s">
        <v>403</v>
      </c>
      <c r="C308" s="85" t="s">
        <v>536</v>
      </c>
      <c r="D308" s="85" t="s">
        <v>552</v>
      </c>
      <c r="E308" s="85" t="s">
        <v>406</v>
      </c>
      <c r="F308" s="85" t="s">
        <v>407</v>
      </c>
      <c r="G308" s="85" t="s">
        <v>408</v>
      </c>
      <c r="H308" s="85" t="s">
        <v>541</v>
      </c>
      <c r="I308" s="144">
        <v>280485000</v>
      </c>
      <c r="J308" s="85"/>
      <c r="K308" s="85"/>
      <c r="L308" s="91"/>
    </row>
    <row r="309" spans="1:12">
      <c r="A309" s="92" t="s">
        <v>39</v>
      </c>
      <c r="B309" s="85" t="s">
        <v>403</v>
      </c>
      <c r="C309" s="85" t="s">
        <v>536</v>
      </c>
      <c r="D309" s="85" t="s">
        <v>552</v>
      </c>
      <c r="E309" s="85" t="s">
        <v>406</v>
      </c>
      <c r="F309" s="85" t="s">
        <v>407</v>
      </c>
      <c r="G309" s="85" t="s">
        <v>408</v>
      </c>
      <c r="H309" s="85" t="s">
        <v>457</v>
      </c>
      <c r="I309" s="144">
        <v>98523000</v>
      </c>
      <c r="J309" s="85"/>
      <c r="K309" s="85"/>
      <c r="L309" s="91"/>
    </row>
    <row r="310" spans="1:12">
      <c r="A310" s="92" t="s">
        <v>39</v>
      </c>
      <c r="B310" s="85" t="s">
        <v>403</v>
      </c>
      <c r="C310" s="85" t="s">
        <v>536</v>
      </c>
      <c r="D310" s="85" t="s">
        <v>552</v>
      </c>
      <c r="E310" s="85" t="s">
        <v>406</v>
      </c>
      <c r="F310" s="85" t="s">
        <v>407</v>
      </c>
      <c r="G310" s="85" t="s">
        <v>410</v>
      </c>
      <c r="H310" s="85" t="s">
        <v>411</v>
      </c>
      <c r="I310" s="144">
        <v>213007000</v>
      </c>
      <c r="J310" s="85"/>
      <c r="K310" s="85"/>
      <c r="L310" s="91"/>
    </row>
    <row r="311" spans="1:12">
      <c r="A311" s="92" t="s">
        <v>39</v>
      </c>
      <c r="B311" s="85" t="s">
        <v>403</v>
      </c>
      <c r="C311" s="85" t="s">
        <v>536</v>
      </c>
      <c r="D311" s="85" t="s">
        <v>552</v>
      </c>
      <c r="E311" s="85" t="s">
        <v>406</v>
      </c>
      <c r="F311" s="85" t="s">
        <v>407</v>
      </c>
      <c r="G311" s="85" t="s">
        <v>410</v>
      </c>
      <c r="H311" s="85" t="s">
        <v>413</v>
      </c>
      <c r="I311" s="144">
        <v>201703300</v>
      </c>
      <c r="J311" s="85"/>
      <c r="K311" s="85"/>
      <c r="L311" s="91"/>
    </row>
    <row r="312" spans="1:12">
      <c r="A312" s="92" t="s">
        <v>39</v>
      </c>
      <c r="B312" s="85" t="s">
        <v>403</v>
      </c>
      <c r="C312" s="85" t="s">
        <v>536</v>
      </c>
      <c r="D312" s="85" t="s">
        <v>552</v>
      </c>
      <c r="E312" s="85" t="s">
        <v>406</v>
      </c>
      <c r="F312" s="85" t="s">
        <v>407</v>
      </c>
      <c r="G312" s="85" t="s">
        <v>410</v>
      </c>
      <c r="H312" s="85" t="s">
        <v>463</v>
      </c>
      <c r="I312" s="144">
        <v>34576796</v>
      </c>
      <c r="J312" s="85"/>
      <c r="K312" s="85"/>
      <c r="L312" s="91"/>
    </row>
    <row r="313" spans="1:12">
      <c r="A313" s="92" t="s">
        <v>39</v>
      </c>
      <c r="B313" s="85" t="s">
        <v>403</v>
      </c>
      <c r="C313" s="85" t="s">
        <v>536</v>
      </c>
      <c r="D313" s="85" t="s">
        <v>552</v>
      </c>
      <c r="E313" s="85" t="s">
        <v>406</v>
      </c>
      <c r="F313" s="85" t="s">
        <v>407</v>
      </c>
      <c r="G313" s="85" t="s">
        <v>435</v>
      </c>
      <c r="H313" s="85" t="s">
        <v>436</v>
      </c>
      <c r="I313" s="144">
        <v>356616000</v>
      </c>
      <c r="J313" s="85"/>
      <c r="K313" s="85"/>
      <c r="L313" s="91"/>
    </row>
    <row r="314" spans="1:12">
      <c r="A314" s="92" t="s">
        <v>39</v>
      </c>
      <c r="B314" s="85" t="s">
        <v>403</v>
      </c>
      <c r="C314" s="85" t="s">
        <v>536</v>
      </c>
      <c r="D314" s="85" t="s">
        <v>552</v>
      </c>
      <c r="E314" s="85" t="s">
        <v>406</v>
      </c>
      <c r="F314" s="85" t="s">
        <v>414</v>
      </c>
      <c r="G314" s="85" t="s">
        <v>466</v>
      </c>
      <c r="H314" s="85" t="s">
        <v>467</v>
      </c>
      <c r="I314" s="144">
        <v>28000000</v>
      </c>
      <c r="J314" s="85"/>
      <c r="K314" s="85"/>
      <c r="L314" s="91"/>
    </row>
    <row r="315" spans="1:12">
      <c r="A315" s="92" t="s">
        <v>39</v>
      </c>
      <c r="B315" s="85" t="s">
        <v>403</v>
      </c>
      <c r="C315" s="85" t="s">
        <v>536</v>
      </c>
      <c r="D315" s="85" t="s">
        <v>552</v>
      </c>
      <c r="E315" s="85" t="s">
        <v>406</v>
      </c>
      <c r="F315" s="85" t="s">
        <v>414</v>
      </c>
      <c r="G315" s="85" t="s">
        <v>466</v>
      </c>
      <c r="H315" s="85" t="s">
        <v>468</v>
      </c>
      <c r="I315" s="144">
        <v>4000000</v>
      </c>
      <c r="J315" s="85"/>
      <c r="K315" s="85"/>
      <c r="L315" s="91"/>
    </row>
    <row r="316" spans="1:12">
      <c r="A316" s="92" t="s">
        <v>39</v>
      </c>
      <c r="B316" s="85" t="s">
        <v>403</v>
      </c>
      <c r="C316" s="85" t="s">
        <v>536</v>
      </c>
      <c r="D316" s="85" t="s">
        <v>552</v>
      </c>
      <c r="E316" s="85" t="s">
        <v>406</v>
      </c>
      <c r="F316" s="85" t="s">
        <v>414</v>
      </c>
      <c r="G316" s="85" t="s">
        <v>417</v>
      </c>
      <c r="H316" s="85" t="s">
        <v>418</v>
      </c>
      <c r="I316" s="144">
        <v>22000000</v>
      </c>
      <c r="J316" s="85"/>
      <c r="K316" s="85"/>
      <c r="L316" s="91"/>
    </row>
    <row r="317" spans="1:12">
      <c r="A317" s="92" t="s">
        <v>39</v>
      </c>
      <c r="B317" s="85" t="s">
        <v>403</v>
      </c>
      <c r="C317" s="85" t="s">
        <v>536</v>
      </c>
      <c r="D317" s="85" t="s">
        <v>552</v>
      </c>
      <c r="E317" s="85" t="s">
        <v>406</v>
      </c>
      <c r="F317" s="85" t="s">
        <v>414</v>
      </c>
      <c r="G317" s="85" t="s">
        <v>417</v>
      </c>
      <c r="H317" s="85" t="s">
        <v>472</v>
      </c>
      <c r="I317" s="144">
        <v>28000000</v>
      </c>
      <c r="J317" s="85"/>
      <c r="K317" s="85"/>
      <c r="L317" s="91"/>
    </row>
    <row r="318" spans="1:12">
      <c r="A318" s="92" t="s">
        <v>39</v>
      </c>
      <c r="B318" s="85" t="s">
        <v>403</v>
      </c>
      <c r="C318" s="85" t="s">
        <v>536</v>
      </c>
      <c r="D318" s="85" t="s">
        <v>552</v>
      </c>
      <c r="E318" s="85" t="s">
        <v>406</v>
      </c>
      <c r="F318" s="85" t="s">
        <v>414</v>
      </c>
      <c r="G318" s="85" t="s">
        <v>420</v>
      </c>
      <c r="H318" s="85" t="s">
        <v>421</v>
      </c>
      <c r="I318" s="144">
        <v>6800000</v>
      </c>
      <c r="J318" s="85"/>
      <c r="K318" s="85"/>
      <c r="L318" s="91"/>
    </row>
    <row r="319" spans="1:12">
      <c r="A319" s="92" t="s">
        <v>39</v>
      </c>
      <c r="B319" s="85" t="s">
        <v>403</v>
      </c>
      <c r="C319" s="85" t="s">
        <v>536</v>
      </c>
      <c r="D319" s="85" t="s">
        <v>552</v>
      </c>
      <c r="E319" s="85" t="s">
        <v>406</v>
      </c>
      <c r="F319" s="85" t="s">
        <v>414</v>
      </c>
      <c r="G319" s="85" t="s">
        <v>420</v>
      </c>
      <c r="H319" s="85" t="s">
        <v>513</v>
      </c>
      <c r="I319" s="144">
        <v>16200000</v>
      </c>
      <c r="J319" s="85"/>
      <c r="K319" s="85"/>
      <c r="L319" s="91"/>
    </row>
    <row r="320" spans="1:12">
      <c r="A320" s="92" t="s">
        <v>39</v>
      </c>
      <c r="B320" s="85" t="s">
        <v>403</v>
      </c>
      <c r="C320" s="85" t="s">
        <v>536</v>
      </c>
      <c r="D320" s="85" t="s">
        <v>552</v>
      </c>
      <c r="E320" s="85" t="s">
        <v>406</v>
      </c>
      <c r="F320" s="85" t="s">
        <v>414</v>
      </c>
      <c r="G320" s="85" t="s">
        <v>420</v>
      </c>
      <c r="H320" s="85" t="s">
        <v>422</v>
      </c>
      <c r="I320" s="144">
        <v>17400000</v>
      </c>
      <c r="J320" s="85"/>
      <c r="K320" s="85"/>
      <c r="L320" s="91"/>
    </row>
    <row r="321" spans="1:12">
      <c r="A321" s="92" t="s">
        <v>39</v>
      </c>
      <c r="B321" s="85" t="s">
        <v>403</v>
      </c>
      <c r="C321" s="85" t="s">
        <v>536</v>
      </c>
      <c r="D321" s="85" t="s">
        <v>552</v>
      </c>
      <c r="E321" s="85" t="s">
        <v>406</v>
      </c>
      <c r="F321" s="85" t="s">
        <v>414</v>
      </c>
      <c r="G321" s="85" t="s">
        <v>439</v>
      </c>
      <c r="H321" s="85" t="s">
        <v>473</v>
      </c>
      <c r="I321" s="144">
        <v>4557554</v>
      </c>
      <c r="J321" s="85"/>
      <c r="K321" s="85"/>
      <c r="L321" s="91"/>
    </row>
    <row r="322" spans="1:12">
      <c r="A322" s="92" t="s">
        <v>39</v>
      </c>
      <c r="B322" s="85" t="s">
        <v>403</v>
      </c>
      <c r="C322" s="85" t="s">
        <v>536</v>
      </c>
      <c r="D322" s="85" t="s">
        <v>552</v>
      </c>
      <c r="E322" s="85" t="s">
        <v>406</v>
      </c>
      <c r="F322" s="85" t="s">
        <v>414</v>
      </c>
      <c r="G322" s="85" t="s">
        <v>423</v>
      </c>
      <c r="H322" s="85" t="s">
        <v>441</v>
      </c>
      <c r="I322" s="144">
        <v>7000000</v>
      </c>
      <c r="J322" s="85"/>
      <c r="K322" s="85"/>
      <c r="L322" s="91"/>
    </row>
    <row r="323" spans="1:12">
      <c r="A323" s="92" t="s">
        <v>39</v>
      </c>
      <c r="B323" s="85" t="s">
        <v>403</v>
      </c>
      <c r="C323" s="85" t="s">
        <v>536</v>
      </c>
      <c r="D323" s="85" t="s">
        <v>552</v>
      </c>
      <c r="E323" s="85" t="s">
        <v>406</v>
      </c>
      <c r="F323" s="85" t="s">
        <v>414</v>
      </c>
      <c r="G323" s="85" t="s">
        <v>426</v>
      </c>
      <c r="H323" s="85" t="s">
        <v>427</v>
      </c>
      <c r="I323" s="144">
        <v>7180000</v>
      </c>
      <c r="J323" s="85"/>
      <c r="K323" s="85"/>
      <c r="L323" s="91"/>
    </row>
    <row r="324" spans="1:12">
      <c r="A324" s="92" t="s">
        <v>39</v>
      </c>
      <c r="B324" s="85" t="s">
        <v>403</v>
      </c>
      <c r="C324" s="85" t="s">
        <v>536</v>
      </c>
      <c r="D324" s="85" t="s">
        <v>552</v>
      </c>
      <c r="E324" s="85" t="s">
        <v>406</v>
      </c>
      <c r="F324" s="85" t="s">
        <v>414</v>
      </c>
      <c r="G324" s="85" t="s">
        <v>480</v>
      </c>
      <c r="H324" s="85" t="s">
        <v>481</v>
      </c>
      <c r="I324" s="144">
        <v>18000000</v>
      </c>
      <c r="J324" s="85"/>
      <c r="K324" s="85"/>
      <c r="L324" s="91"/>
    </row>
    <row r="325" spans="1:12">
      <c r="A325" s="92" t="s">
        <v>39</v>
      </c>
      <c r="B325" s="85" t="s">
        <v>403</v>
      </c>
      <c r="C325" s="85" t="s">
        <v>536</v>
      </c>
      <c r="D325" s="85" t="s">
        <v>552</v>
      </c>
      <c r="E325" s="85" t="s">
        <v>406</v>
      </c>
      <c r="F325" s="85" t="s">
        <v>430</v>
      </c>
      <c r="G325" s="85" t="s">
        <v>431</v>
      </c>
      <c r="H325" s="85" t="s">
        <v>432</v>
      </c>
      <c r="I325" s="144">
        <v>-658351</v>
      </c>
      <c r="J325" s="85"/>
      <c r="K325" s="85"/>
      <c r="L325" s="91"/>
    </row>
    <row r="326" spans="1:12">
      <c r="A326" s="92" t="s">
        <v>39</v>
      </c>
      <c r="B326" s="85" t="s">
        <v>403</v>
      </c>
      <c r="C326" s="85" t="s">
        <v>536</v>
      </c>
      <c r="D326" s="85" t="s">
        <v>552</v>
      </c>
      <c r="E326" s="85" t="s">
        <v>406</v>
      </c>
      <c r="F326" s="85" t="s">
        <v>430</v>
      </c>
      <c r="G326" s="85" t="s">
        <v>554</v>
      </c>
      <c r="H326" s="85" t="s">
        <v>555</v>
      </c>
      <c r="I326" s="144">
        <v>25915600</v>
      </c>
      <c r="J326" s="85"/>
      <c r="K326" s="85"/>
      <c r="L326" s="91"/>
    </row>
    <row r="327" spans="1:12">
      <c r="A327" s="92" t="s">
        <v>39</v>
      </c>
      <c r="B327" s="85" t="s">
        <v>403</v>
      </c>
      <c r="C327" s="85" t="s">
        <v>536</v>
      </c>
      <c r="D327" s="85" t="s">
        <v>552</v>
      </c>
      <c r="E327" s="85" t="s">
        <v>406</v>
      </c>
      <c r="F327" s="85" t="s">
        <v>430</v>
      </c>
      <c r="G327" s="85" t="s">
        <v>554</v>
      </c>
      <c r="H327" s="85" t="s">
        <v>556</v>
      </c>
      <c r="I327" s="144">
        <v>1047372000</v>
      </c>
      <c r="J327" s="85"/>
      <c r="K327" s="85"/>
      <c r="L327" s="91"/>
    </row>
    <row r="328" spans="1:12">
      <c r="A328" s="92" t="s">
        <v>39</v>
      </c>
      <c r="B328" s="85" t="s">
        <v>403</v>
      </c>
      <c r="C328" s="85" t="s">
        <v>536</v>
      </c>
      <c r="D328" s="85" t="s">
        <v>552</v>
      </c>
      <c r="E328" s="85" t="s">
        <v>406</v>
      </c>
      <c r="F328" s="85" t="s">
        <v>430</v>
      </c>
      <c r="G328" s="85" t="s">
        <v>554</v>
      </c>
      <c r="H328" s="85" t="s">
        <v>557</v>
      </c>
      <c r="I328" s="144">
        <v>63176000</v>
      </c>
      <c r="J328" s="85"/>
      <c r="K328" s="85"/>
      <c r="L328" s="91"/>
    </row>
    <row r="329" spans="1:12">
      <c r="A329" s="92" t="s">
        <v>39</v>
      </c>
      <c r="B329" s="85" t="s">
        <v>403</v>
      </c>
      <c r="C329" s="85" t="s">
        <v>536</v>
      </c>
      <c r="D329" s="85" t="s">
        <v>552</v>
      </c>
      <c r="E329" s="85" t="s">
        <v>406</v>
      </c>
      <c r="F329" s="85" t="s">
        <v>430</v>
      </c>
      <c r="G329" s="85" t="s">
        <v>554</v>
      </c>
      <c r="H329" s="85" t="s">
        <v>558</v>
      </c>
      <c r="I329" s="144">
        <v>766944416</v>
      </c>
      <c r="J329" s="85"/>
      <c r="K329" s="85"/>
      <c r="L329" s="91"/>
    </row>
    <row r="330" spans="1:12">
      <c r="A330" s="92" t="s">
        <v>39</v>
      </c>
      <c r="B330" s="85" t="s">
        <v>403</v>
      </c>
      <c r="C330" s="85" t="s">
        <v>536</v>
      </c>
      <c r="D330" s="85" t="s">
        <v>552</v>
      </c>
      <c r="E330" s="85" t="s">
        <v>406</v>
      </c>
      <c r="F330" s="85" t="s">
        <v>430</v>
      </c>
      <c r="G330" s="85" t="s">
        <v>554</v>
      </c>
      <c r="H330" s="85" t="s">
        <v>559</v>
      </c>
      <c r="I330" s="144">
        <v>238680100</v>
      </c>
      <c r="J330" s="85"/>
      <c r="K330" s="85"/>
      <c r="L330" s="91"/>
    </row>
    <row r="331" spans="1:12">
      <c r="A331" s="92" t="s">
        <v>39</v>
      </c>
      <c r="B331" s="85" t="s">
        <v>403</v>
      </c>
      <c r="C331" s="85" t="s">
        <v>536</v>
      </c>
      <c r="D331" s="85" t="s">
        <v>552</v>
      </c>
      <c r="E331" s="85" t="s">
        <v>442</v>
      </c>
      <c r="F331" s="85" t="s">
        <v>443</v>
      </c>
      <c r="G331" s="85" t="s">
        <v>444</v>
      </c>
      <c r="H331" s="85" t="s">
        <v>445</v>
      </c>
      <c r="I331" s="144">
        <v>1656979000</v>
      </c>
      <c r="J331" s="85"/>
      <c r="K331" s="85"/>
      <c r="L331" s="91"/>
    </row>
    <row r="332" spans="1:12">
      <c r="A332" s="92" t="s">
        <v>39</v>
      </c>
      <c r="B332" s="85" t="s">
        <v>403</v>
      </c>
      <c r="C332" s="85" t="s">
        <v>536</v>
      </c>
      <c r="D332" s="85" t="s">
        <v>552</v>
      </c>
      <c r="E332" s="85" t="s">
        <v>442</v>
      </c>
      <c r="F332" s="85" t="s">
        <v>443</v>
      </c>
      <c r="G332" s="85" t="s">
        <v>493</v>
      </c>
      <c r="H332" s="85" t="s">
        <v>494</v>
      </c>
      <c r="I332" s="144">
        <v>320832000</v>
      </c>
      <c r="J332" s="85"/>
      <c r="K332" s="85"/>
      <c r="L332" s="91"/>
    </row>
    <row r="333" spans="1:12">
      <c r="A333" s="92" t="s">
        <v>39</v>
      </c>
      <c r="B333" s="85" t="s">
        <v>403</v>
      </c>
      <c r="C333" s="85" t="s">
        <v>536</v>
      </c>
      <c r="D333" s="85" t="s">
        <v>552</v>
      </c>
      <c r="E333" s="85" t="s">
        <v>442</v>
      </c>
      <c r="F333" s="85" t="s">
        <v>443</v>
      </c>
      <c r="G333" s="85" t="s">
        <v>446</v>
      </c>
      <c r="H333" s="85" t="s">
        <v>483</v>
      </c>
      <c r="I333" s="144">
        <v>61631000</v>
      </c>
      <c r="J333" s="85"/>
      <c r="K333" s="85"/>
      <c r="L333" s="91"/>
    </row>
    <row r="334" spans="1:12">
      <c r="A334" s="92" t="s">
        <v>39</v>
      </c>
      <c r="B334" s="85" t="s">
        <v>403</v>
      </c>
      <c r="C334" s="85" t="s">
        <v>536</v>
      </c>
      <c r="D334" s="85" t="s">
        <v>552</v>
      </c>
      <c r="E334" s="85" t="s">
        <v>442</v>
      </c>
      <c r="F334" s="85" t="s">
        <v>443</v>
      </c>
      <c r="G334" s="85" t="s">
        <v>446</v>
      </c>
      <c r="H334" s="85" t="s">
        <v>447</v>
      </c>
      <c r="I334" s="144">
        <v>217440000</v>
      </c>
      <c r="J334" s="85"/>
      <c r="K334" s="85"/>
      <c r="L334" s="91"/>
    </row>
    <row r="335" spans="1:12">
      <c r="A335" s="92" t="s">
        <v>39</v>
      </c>
      <c r="B335" s="85" t="s">
        <v>403</v>
      </c>
      <c r="C335" s="85" t="s">
        <v>536</v>
      </c>
      <c r="D335" s="85" t="s">
        <v>560</v>
      </c>
      <c r="E335" s="85" t="s">
        <v>406</v>
      </c>
      <c r="F335" s="85" t="s">
        <v>407</v>
      </c>
      <c r="G335" s="85" t="s">
        <v>450</v>
      </c>
      <c r="H335" s="85" t="s">
        <v>451</v>
      </c>
      <c r="I335" s="144">
        <v>294840000</v>
      </c>
      <c r="J335" s="85"/>
      <c r="K335" s="85"/>
      <c r="L335" s="91"/>
    </row>
    <row r="336" spans="1:12">
      <c r="A336" s="92" t="s">
        <v>39</v>
      </c>
      <c r="B336" s="85" t="s">
        <v>403</v>
      </c>
      <c r="C336" s="85" t="s">
        <v>536</v>
      </c>
      <c r="D336" s="85" t="s">
        <v>560</v>
      </c>
      <c r="E336" s="85" t="s">
        <v>406</v>
      </c>
      <c r="F336" s="85" t="s">
        <v>407</v>
      </c>
      <c r="G336" s="85" t="s">
        <v>408</v>
      </c>
      <c r="H336" s="85" t="s">
        <v>454</v>
      </c>
      <c r="I336" s="144">
        <v>16102720</v>
      </c>
      <c r="J336" s="85"/>
      <c r="K336" s="85"/>
      <c r="L336" s="91"/>
    </row>
    <row r="337" spans="1:12">
      <c r="A337" s="92" t="s">
        <v>39</v>
      </c>
      <c r="B337" s="85" t="s">
        <v>403</v>
      </c>
      <c r="C337" s="85" t="s">
        <v>536</v>
      </c>
      <c r="D337" s="85" t="s">
        <v>560</v>
      </c>
      <c r="E337" s="85" t="s">
        <v>406</v>
      </c>
      <c r="F337" s="85" t="s">
        <v>407</v>
      </c>
      <c r="G337" s="85" t="s">
        <v>408</v>
      </c>
      <c r="H337" s="85" t="s">
        <v>541</v>
      </c>
      <c r="I337" s="144">
        <v>101797640</v>
      </c>
      <c r="J337" s="85"/>
      <c r="K337" s="85"/>
      <c r="L337" s="91"/>
    </row>
    <row r="338" spans="1:12">
      <c r="A338" s="92" t="s">
        <v>39</v>
      </c>
      <c r="B338" s="85" t="s">
        <v>403</v>
      </c>
      <c r="C338" s="85" t="s">
        <v>536</v>
      </c>
      <c r="D338" s="85" t="s">
        <v>560</v>
      </c>
      <c r="E338" s="85" t="s">
        <v>406</v>
      </c>
      <c r="F338" s="85" t="s">
        <v>407</v>
      </c>
      <c r="G338" s="85" t="s">
        <v>410</v>
      </c>
      <c r="H338" s="85" t="s">
        <v>411</v>
      </c>
      <c r="I338" s="144">
        <v>243378000</v>
      </c>
      <c r="J338" s="85"/>
      <c r="K338" s="85"/>
      <c r="L338" s="91"/>
    </row>
    <row r="339" spans="1:12">
      <c r="A339" s="92" t="s">
        <v>39</v>
      </c>
      <c r="B339" s="85" t="s">
        <v>403</v>
      </c>
      <c r="C339" s="85" t="s">
        <v>536</v>
      </c>
      <c r="D339" s="85" t="s">
        <v>560</v>
      </c>
      <c r="E339" s="85" t="s">
        <v>406</v>
      </c>
      <c r="F339" s="85" t="s">
        <v>407</v>
      </c>
      <c r="G339" s="85" t="s">
        <v>412</v>
      </c>
      <c r="H339" s="85" t="s">
        <v>413</v>
      </c>
      <c r="I339" s="144">
        <v>78632870</v>
      </c>
      <c r="J339" s="85"/>
      <c r="K339" s="85"/>
      <c r="L339" s="91"/>
    </row>
    <row r="340" spans="1:12">
      <c r="A340" s="92" t="s">
        <v>39</v>
      </c>
      <c r="B340" s="85" t="s">
        <v>403</v>
      </c>
      <c r="C340" s="85" t="s">
        <v>536</v>
      </c>
      <c r="D340" s="85" t="s">
        <v>560</v>
      </c>
      <c r="E340" s="85" t="s">
        <v>406</v>
      </c>
      <c r="F340" s="85" t="s">
        <v>407</v>
      </c>
      <c r="G340" s="85" t="s">
        <v>412</v>
      </c>
      <c r="H340" s="85" t="s">
        <v>463</v>
      </c>
      <c r="I340" s="144">
        <v>15777333</v>
      </c>
      <c r="J340" s="85"/>
      <c r="K340" s="85"/>
      <c r="L340" s="91"/>
    </row>
    <row r="341" spans="1:12">
      <c r="A341" s="92" t="s">
        <v>39</v>
      </c>
      <c r="B341" s="85" t="s">
        <v>403</v>
      </c>
      <c r="C341" s="85" t="s">
        <v>536</v>
      </c>
      <c r="D341" s="85" t="s">
        <v>560</v>
      </c>
      <c r="E341" s="85" t="s">
        <v>406</v>
      </c>
      <c r="F341" s="85" t="s">
        <v>407</v>
      </c>
      <c r="G341" s="85" t="s">
        <v>435</v>
      </c>
      <c r="H341" s="85" t="s">
        <v>436</v>
      </c>
      <c r="I341" s="144">
        <v>607990500</v>
      </c>
      <c r="J341" s="85"/>
      <c r="K341" s="85"/>
      <c r="L341" s="91"/>
    </row>
    <row r="342" spans="1:12">
      <c r="A342" s="92" t="s">
        <v>39</v>
      </c>
      <c r="B342" s="85" t="s">
        <v>403</v>
      </c>
      <c r="C342" s="85" t="s">
        <v>536</v>
      </c>
      <c r="D342" s="85" t="s">
        <v>560</v>
      </c>
      <c r="E342" s="85" t="s">
        <v>406</v>
      </c>
      <c r="F342" s="85" t="s">
        <v>414</v>
      </c>
      <c r="G342" s="85" t="s">
        <v>415</v>
      </c>
      <c r="H342" s="85" t="s">
        <v>416</v>
      </c>
      <c r="I342" s="144">
        <v>33115000</v>
      </c>
      <c r="J342" s="85"/>
      <c r="K342" s="85"/>
      <c r="L342" s="91"/>
    </row>
    <row r="343" spans="1:12">
      <c r="A343" s="92" t="s">
        <v>39</v>
      </c>
      <c r="B343" s="85" t="s">
        <v>403</v>
      </c>
      <c r="C343" s="85" t="s">
        <v>536</v>
      </c>
      <c r="D343" s="85" t="s">
        <v>560</v>
      </c>
      <c r="E343" s="85" t="s">
        <v>406</v>
      </c>
      <c r="F343" s="85" t="s">
        <v>414</v>
      </c>
      <c r="G343" s="85" t="s">
        <v>415</v>
      </c>
      <c r="H343" s="85" t="s">
        <v>438</v>
      </c>
      <c r="I343" s="144">
        <v>750000</v>
      </c>
      <c r="J343" s="85"/>
      <c r="K343" s="85"/>
      <c r="L343" s="91"/>
    </row>
    <row r="344" spans="1:12">
      <c r="A344" s="92" t="s">
        <v>39</v>
      </c>
      <c r="B344" s="85" t="s">
        <v>403</v>
      </c>
      <c r="C344" s="85" t="s">
        <v>536</v>
      </c>
      <c r="D344" s="85" t="s">
        <v>560</v>
      </c>
      <c r="E344" s="85" t="s">
        <v>406</v>
      </c>
      <c r="F344" s="85" t="s">
        <v>414</v>
      </c>
      <c r="G344" s="85" t="s">
        <v>417</v>
      </c>
      <c r="H344" s="85" t="s">
        <v>419</v>
      </c>
      <c r="I344" s="144">
        <v>7035000</v>
      </c>
      <c r="J344" s="85"/>
      <c r="K344" s="85"/>
      <c r="L344" s="91"/>
    </row>
    <row r="345" spans="1:12">
      <c r="A345" s="92" t="s">
        <v>39</v>
      </c>
      <c r="B345" s="85" t="s">
        <v>403</v>
      </c>
      <c r="C345" s="85" t="s">
        <v>536</v>
      </c>
      <c r="D345" s="85" t="s">
        <v>560</v>
      </c>
      <c r="E345" s="85" t="s">
        <v>406</v>
      </c>
      <c r="F345" s="85" t="s">
        <v>414</v>
      </c>
      <c r="G345" s="85" t="s">
        <v>420</v>
      </c>
      <c r="H345" s="85" t="s">
        <v>421</v>
      </c>
      <c r="I345" s="144">
        <v>200000</v>
      </c>
      <c r="J345" s="85"/>
      <c r="K345" s="85"/>
      <c r="L345" s="91"/>
    </row>
    <row r="346" spans="1:12">
      <c r="A346" s="92" t="s">
        <v>39</v>
      </c>
      <c r="B346" s="85" t="s">
        <v>403</v>
      </c>
      <c r="C346" s="85" t="s">
        <v>536</v>
      </c>
      <c r="D346" s="85" t="s">
        <v>560</v>
      </c>
      <c r="E346" s="85" t="s">
        <v>406</v>
      </c>
      <c r="F346" s="85" t="s">
        <v>414</v>
      </c>
      <c r="G346" s="85" t="s">
        <v>420</v>
      </c>
      <c r="H346" s="85" t="s">
        <v>513</v>
      </c>
      <c r="I346" s="144">
        <v>557100000</v>
      </c>
      <c r="J346" s="85"/>
      <c r="K346" s="85"/>
      <c r="L346" s="91"/>
    </row>
    <row r="347" spans="1:12">
      <c r="A347" s="92" t="s">
        <v>39</v>
      </c>
      <c r="B347" s="85" t="s">
        <v>403</v>
      </c>
      <c r="C347" s="85" t="s">
        <v>536</v>
      </c>
      <c r="D347" s="85" t="s">
        <v>560</v>
      </c>
      <c r="E347" s="85" t="s">
        <v>406</v>
      </c>
      <c r="F347" s="85" t="s">
        <v>414</v>
      </c>
      <c r="G347" s="85" t="s">
        <v>420</v>
      </c>
      <c r="H347" s="85" t="s">
        <v>422</v>
      </c>
      <c r="I347" s="144">
        <v>191853500</v>
      </c>
      <c r="J347" s="85"/>
      <c r="K347" s="85"/>
      <c r="L347" s="91"/>
    </row>
    <row r="348" spans="1:12">
      <c r="A348" s="92" t="s">
        <v>39</v>
      </c>
      <c r="B348" s="85" t="s">
        <v>403</v>
      </c>
      <c r="C348" s="85" t="s">
        <v>536</v>
      </c>
      <c r="D348" s="85" t="s">
        <v>560</v>
      </c>
      <c r="E348" s="85" t="s">
        <v>406</v>
      </c>
      <c r="F348" s="85" t="s">
        <v>414</v>
      </c>
      <c r="G348" s="85" t="s">
        <v>439</v>
      </c>
      <c r="H348" s="85" t="s">
        <v>473</v>
      </c>
      <c r="I348" s="144">
        <v>2880000</v>
      </c>
      <c r="J348" s="85"/>
      <c r="K348" s="85"/>
      <c r="L348" s="91"/>
    </row>
    <row r="349" spans="1:12">
      <c r="A349" s="92" t="s">
        <v>39</v>
      </c>
      <c r="B349" s="85" t="s">
        <v>403</v>
      </c>
      <c r="C349" s="85" t="s">
        <v>536</v>
      </c>
      <c r="D349" s="85" t="s">
        <v>560</v>
      </c>
      <c r="E349" s="85" t="s">
        <v>406</v>
      </c>
      <c r="F349" s="85" t="s">
        <v>414</v>
      </c>
      <c r="G349" s="85" t="s">
        <v>423</v>
      </c>
      <c r="H349" s="85" t="s">
        <v>545</v>
      </c>
      <c r="I349" s="144">
        <v>12000000</v>
      </c>
      <c r="J349" s="85"/>
      <c r="K349" s="85"/>
      <c r="L349" s="91"/>
    </row>
    <row r="350" spans="1:12">
      <c r="A350" s="92" t="s">
        <v>39</v>
      </c>
      <c r="B350" s="85" t="s">
        <v>403</v>
      </c>
      <c r="C350" s="85" t="s">
        <v>536</v>
      </c>
      <c r="D350" s="85" t="s">
        <v>560</v>
      </c>
      <c r="E350" s="85" t="s">
        <v>406</v>
      </c>
      <c r="F350" s="85" t="s">
        <v>414</v>
      </c>
      <c r="G350" s="85" t="s">
        <v>423</v>
      </c>
      <c r="H350" s="85" t="s">
        <v>425</v>
      </c>
      <c r="I350" s="144">
        <v>129500000</v>
      </c>
      <c r="J350" s="85"/>
      <c r="K350" s="85"/>
      <c r="L350" s="91"/>
    </row>
    <row r="351" spans="1:12">
      <c r="A351" s="92" t="s">
        <v>39</v>
      </c>
      <c r="B351" s="85" t="s">
        <v>403</v>
      </c>
      <c r="C351" s="85" t="s">
        <v>536</v>
      </c>
      <c r="D351" s="85" t="s">
        <v>560</v>
      </c>
      <c r="E351" s="85" t="s">
        <v>406</v>
      </c>
      <c r="F351" s="85" t="s">
        <v>414</v>
      </c>
      <c r="G351" s="85" t="s">
        <v>426</v>
      </c>
      <c r="H351" s="85" t="s">
        <v>427</v>
      </c>
      <c r="I351" s="144">
        <v>10380000</v>
      </c>
      <c r="J351" s="85"/>
      <c r="K351" s="85"/>
      <c r="L351" s="91"/>
    </row>
    <row r="352" spans="1:12">
      <c r="A352" s="92" t="s">
        <v>39</v>
      </c>
      <c r="B352" s="85" t="s">
        <v>403</v>
      </c>
      <c r="C352" s="85" t="s">
        <v>536</v>
      </c>
      <c r="D352" s="85" t="s">
        <v>560</v>
      </c>
      <c r="E352" s="85" t="s">
        <v>406</v>
      </c>
      <c r="F352" s="85" t="s">
        <v>414</v>
      </c>
      <c r="G352" s="85" t="s">
        <v>428</v>
      </c>
      <c r="H352" s="85" t="s">
        <v>429</v>
      </c>
      <c r="I352" s="144">
        <v>47150000</v>
      </c>
      <c r="J352" s="85"/>
      <c r="K352" s="85"/>
      <c r="L352" s="91"/>
    </row>
    <row r="353" spans="1:12">
      <c r="A353" s="92" t="s">
        <v>39</v>
      </c>
      <c r="B353" s="85" t="s">
        <v>403</v>
      </c>
      <c r="C353" s="85" t="s">
        <v>536</v>
      </c>
      <c r="D353" s="85" t="s">
        <v>560</v>
      </c>
      <c r="E353" s="85" t="s">
        <v>406</v>
      </c>
      <c r="F353" s="85" t="s">
        <v>414</v>
      </c>
      <c r="G353" s="85" t="s">
        <v>480</v>
      </c>
      <c r="H353" s="85" t="s">
        <v>481</v>
      </c>
      <c r="I353" s="144">
        <v>7216952</v>
      </c>
      <c r="J353" s="85"/>
      <c r="K353" s="85"/>
      <c r="L353" s="91"/>
    </row>
    <row r="354" spans="1:12">
      <c r="A354" s="92" t="s">
        <v>39</v>
      </c>
      <c r="B354" s="85" t="s">
        <v>403</v>
      </c>
      <c r="C354" s="85" t="s">
        <v>536</v>
      </c>
      <c r="D354" s="85" t="s">
        <v>560</v>
      </c>
      <c r="E354" s="85" t="s">
        <v>406</v>
      </c>
      <c r="F354" s="85" t="s">
        <v>430</v>
      </c>
      <c r="G354" s="85" t="s">
        <v>431</v>
      </c>
      <c r="H354" s="85" t="s">
        <v>526</v>
      </c>
      <c r="I354" s="144">
        <v>3150000</v>
      </c>
      <c r="J354" s="85"/>
      <c r="K354" s="85"/>
      <c r="L354" s="91"/>
    </row>
    <row r="355" spans="1:12">
      <c r="A355" s="92" t="s">
        <v>39</v>
      </c>
      <c r="B355" s="85" t="s">
        <v>403</v>
      </c>
      <c r="C355" s="85" t="s">
        <v>536</v>
      </c>
      <c r="D355" s="85" t="s">
        <v>560</v>
      </c>
      <c r="E355" s="85" t="s">
        <v>406</v>
      </c>
      <c r="F355" s="85" t="s">
        <v>430</v>
      </c>
      <c r="G355" s="85" t="s">
        <v>431</v>
      </c>
      <c r="H355" s="85" t="s">
        <v>432</v>
      </c>
      <c r="I355" s="144">
        <v>482650000</v>
      </c>
      <c r="J355" s="85"/>
      <c r="K355" s="85"/>
      <c r="L355" s="91"/>
    </row>
    <row r="356" spans="1:12">
      <c r="A356" s="92" t="s">
        <v>39</v>
      </c>
      <c r="B356" s="85" t="s">
        <v>403</v>
      </c>
      <c r="C356" s="85" t="s">
        <v>561</v>
      </c>
      <c r="D356" s="85" t="s">
        <v>562</v>
      </c>
      <c r="E356" s="85" t="s">
        <v>406</v>
      </c>
      <c r="F356" s="85" t="s">
        <v>505</v>
      </c>
      <c r="G356" s="85" t="s">
        <v>506</v>
      </c>
      <c r="H356" s="85" t="s">
        <v>563</v>
      </c>
      <c r="I356" s="144">
        <v>150000000</v>
      </c>
      <c r="J356" s="85"/>
      <c r="K356" s="85"/>
      <c r="L356" s="91"/>
    </row>
    <row r="357" spans="1:12">
      <c r="A357" s="92" t="s">
        <v>39</v>
      </c>
      <c r="B357" s="85" t="s">
        <v>403</v>
      </c>
      <c r="C357" s="85" t="s">
        <v>561</v>
      </c>
      <c r="D357" s="85" t="s">
        <v>562</v>
      </c>
      <c r="E357" s="85" t="s">
        <v>406</v>
      </c>
      <c r="F357" s="85" t="s">
        <v>505</v>
      </c>
      <c r="G357" s="85" t="s">
        <v>506</v>
      </c>
      <c r="H357" s="85" t="s">
        <v>564</v>
      </c>
      <c r="I357" s="144">
        <v>556200000</v>
      </c>
      <c r="J357" s="85"/>
      <c r="K357" s="85"/>
      <c r="L357" s="91"/>
    </row>
    <row r="358" spans="1:12">
      <c r="A358" s="92" t="s">
        <v>39</v>
      </c>
      <c r="B358" s="85" t="s">
        <v>403</v>
      </c>
      <c r="C358" s="85" t="s">
        <v>561</v>
      </c>
      <c r="D358" s="85" t="s">
        <v>562</v>
      </c>
      <c r="E358" s="85" t="s">
        <v>406</v>
      </c>
      <c r="F358" s="85" t="s">
        <v>505</v>
      </c>
      <c r="G358" s="85" t="s">
        <v>508</v>
      </c>
      <c r="H358" s="85" t="s">
        <v>565</v>
      </c>
      <c r="I358" s="144">
        <v>364000000</v>
      </c>
      <c r="J358" s="85"/>
      <c r="K358" s="85"/>
      <c r="L358" s="91"/>
    </row>
    <row r="359" spans="1:12">
      <c r="A359" s="92" t="s">
        <v>39</v>
      </c>
      <c r="B359" s="85" t="s">
        <v>403</v>
      </c>
      <c r="C359" s="85" t="s">
        <v>561</v>
      </c>
      <c r="D359" s="85" t="s">
        <v>562</v>
      </c>
      <c r="E359" s="85" t="s">
        <v>406</v>
      </c>
      <c r="F359" s="85" t="s">
        <v>430</v>
      </c>
      <c r="G359" s="85" t="s">
        <v>431</v>
      </c>
      <c r="H359" s="85" t="s">
        <v>432</v>
      </c>
      <c r="I359" s="144">
        <v>13000000</v>
      </c>
      <c r="J359" s="85"/>
      <c r="K359" s="85"/>
      <c r="L359" s="91"/>
    </row>
    <row r="360" spans="1:12">
      <c r="A360" s="92" t="s">
        <v>39</v>
      </c>
      <c r="B360" s="85" t="s">
        <v>403</v>
      </c>
      <c r="C360" s="85" t="s">
        <v>561</v>
      </c>
      <c r="D360" s="85" t="s">
        <v>562</v>
      </c>
      <c r="E360" s="85" t="s">
        <v>442</v>
      </c>
      <c r="F360" s="85" t="s">
        <v>443</v>
      </c>
      <c r="G360" s="85" t="s">
        <v>444</v>
      </c>
      <c r="H360" s="85" t="s">
        <v>445</v>
      </c>
      <c r="I360" s="144">
        <v>1093090000</v>
      </c>
      <c r="J360" s="85"/>
      <c r="K360" s="85"/>
      <c r="L360" s="91"/>
    </row>
    <row r="361" spans="1:12">
      <c r="A361" s="92" t="s">
        <v>39</v>
      </c>
      <c r="B361" s="85" t="s">
        <v>403</v>
      </c>
      <c r="C361" s="85" t="s">
        <v>561</v>
      </c>
      <c r="D361" s="85" t="s">
        <v>562</v>
      </c>
      <c r="E361" s="85" t="s">
        <v>442</v>
      </c>
      <c r="F361" s="85" t="s">
        <v>443</v>
      </c>
      <c r="G361" s="85" t="s">
        <v>446</v>
      </c>
      <c r="H361" s="85" t="s">
        <v>483</v>
      </c>
      <c r="I361" s="144">
        <v>51375000</v>
      </c>
      <c r="J361" s="85"/>
      <c r="K361" s="85"/>
      <c r="L361" s="91"/>
    </row>
    <row r="362" spans="1:12">
      <c r="A362" s="92" t="s">
        <v>39</v>
      </c>
      <c r="B362" s="85" t="s">
        <v>403</v>
      </c>
      <c r="C362" s="85" t="s">
        <v>561</v>
      </c>
      <c r="D362" s="85" t="s">
        <v>562</v>
      </c>
      <c r="E362" s="85" t="s">
        <v>442</v>
      </c>
      <c r="F362" s="85" t="s">
        <v>443</v>
      </c>
      <c r="G362" s="85" t="s">
        <v>446</v>
      </c>
      <c r="H362" s="85" t="s">
        <v>447</v>
      </c>
      <c r="I362" s="144">
        <v>167145000</v>
      </c>
      <c r="J362" s="85"/>
      <c r="K362" s="85"/>
      <c r="L362" s="91"/>
    </row>
    <row r="363" spans="1:12">
      <c r="A363" s="92" t="s">
        <v>39</v>
      </c>
      <c r="B363" s="85" t="s">
        <v>403</v>
      </c>
      <c r="C363" s="85" t="s">
        <v>561</v>
      </c>
      <c r="D363" s="85" t="s">
        <v>566</v>
      </c>
      <c r="E363" s="85" t="s">
        <v>406</v>
      </c>
      <c r="F363" s="85" t="s">
        <v>407</v>
      </c>
      <c r="G363" s="85" t="s">
        <v>412</v>
      </c>
      <c r="H363" s="85" t="s">
        <v>463</v>
      </c>
      <c r="I363" s="144">
        <v>1684800</v>
      </c>
      <c r="J363" s="85"/>
      <c r="K363" s="85"/>
      <c r="L363" s="91"/>
    </row>
    <row r="364" spans="1:12">
      <c r="A364" s="92" t="s">
        <v>39</v>
      </c>
      <c r="B364" s="85" t="s">
        <v>403</v>
      </c>
      <c r="C364" s="85" t="s">
        <v>561</v>
      </c>
      <c r="D364" s="85" t="s">
        <v>566</v>
      </c>
      <c r="E364" s="85" t="s">
        <v>406</v>
      </c>
      <c r="F364" s="85" t="s">
        <v>505</v>
      </c>
      <c r="G364" s="85" t="s">
        <v>506</v>
      </c>
      <c r="H364" s="85" t="s">
        <v>567</v>
      </c>
      <c r="I364" s="144">
        <v>36060000</v>
      </c>
      <c r="J364" s="85"/>
      <c r="K364" s="85"/>
      <c r="L364" s="91"/>
    </row>
    <row r="365" spans="1:12">
      <c r="A365" s="92" t="s">
        <v>39</v>
      </c>
      <c r="B365" s="85" t="s">
        <v>403</v>
      </c>
      <c r="C365" s="85" t="s">
        <v>561</v>
      </c>
      <c r="D365" s="85" t="s">
        <v>566</v>
      </c>
      <c r="E365" s="85" t="s">
        <v>406</v>
      </c>
      <c r="F365" s="85" t="s">
        <v>505</v>
      </c>
      <c r="G365" s="85" t="s">
        <v>548</v>
      </c>
      <c r="H365" s="85" t="s">
        <v>568</v>
      </c>
      <c r="I365" s="144">
        <v>93600000</v>
      </c>
      <c r="J365" s="85"/>
      <c r="K365" s="85"/>
      <c r="L365" s="91"/>
    </row>
    <row r="366" spans="1:12">
      <c r="A366" s="92" t="s">
        <v>39</v>
      </c>
      <c r="B366" s="85" t="s">
        <v>403</v>
      </c>
      <c r="C366" s="85" t="s">
        <v>561</v>
      </c>
      <c r="D366" s="85" t="s">
        <v>566</v>
      </c>
      <c r="E366" s="85" t="s">
        <v>406</v>
      </c>
      <c r="F366" s="85" t="s">
        <v>505</v>
      </c>
      <c r="G366" s="85" t="s">
        <v>548</v>
      </c>
      <c r="H366" s="85" t="s">
        <v>569</v>
      </c>
      <c r="I366" s="144">
        <v>545000000</v>
      </c>
      <c r="J366" s="85"/>
      <c r="K366" s="85"/>
      <c r="L366" s="91"/>
    </row>
    <row r="367" spans="1:12">
      <c r="A367" s="92" t="s">
        <v>39</v>
      </c>
      <c r="B367" s="85" t="s">
        <v>403</v>
      </c>
      <c r="C367" s="85" t="s">
        <v>561</v>
      </c>
      <c r="D367" s="85" t="s">
        <v>566</v>
      </c>
      <c r="E367" s="85" t="s">
        <v>406</v>
      </c>
      <c r="F367" s="85" t="s">
        <v>505</v>
      </c>
      <c r="G367" s="85" t="s">
        <v>508</v>
      </c>
      <c r="H367" s="85" t="s">
        <v>570</v>
      </c>
      <c r="I367" s="144">
        <v>93194390</v>
      </c>
      <c r="J367" s="85"/>
      <c r="K367" s="85"/>
      <c r="L367" s="91"/>
    </row>
    <row r="368" spans="1:12">
      <c r="A368" s="92" t="s">
        <v>39</v>
      </c>
      <c r="B368" s="85" t="s">
        <v>403</v>
      </c>
      <c r="C368" s="85" t="s">
        <v>561</v>
      </c>
      <c r="D368" s="85" t="s">
        <v>571</v>
      </c>
      <c r="E368" s="85" t="s">
        <v>406</v>
      </c>
      <c r="F368" s="85" t="s">
        <v>414</v>
      </c>
      <c r="G368" s="85" t="s">
        <v>415</v>
      </c>
      <c r="H368" s="85" t="s">
        <v>416</v>
      </c>
      <c r="I368" s="144">
        <v>3300000</v>
      </c>
      <c r="J368" s="85"/>
      <c r="K368" s="85"/>
      <c r="L368" s="91"/>
    </row>
    <row r="369" spans="1:14">
      <c r="A369" s="92" t="s">
        <v>39</v>
      </c>
      <c r="B369" s="85" t="s">
        <v>403</v>
      </c>
      <c r="C369" s="85" t="s">
        <v>561</v>
      </c>
      <c r="D369" s="85" t="s">
        <v>571</v>
      </c>
      <c r="E369" s="85" t="s">
        <v>406</v>
      </c>
      <c r="F369" s="85" t="s">
        <v>414</v>
      </c>
      <c r="G369" s="85" t="s">
        <v>415</v>
      </c>
      <c r="H369" s="85" t="s">
        <v>438</v>
      </c>
      <c r="I369" s="144">
        <v>15993000</v>
      </c>
      <c r="J369" s="85"/>
      <c r="K369" s="85"/>
      <c r="L369" s="91"/>
    </row>
    <row r="370" spans="1:14">
      <c r="A370" s="92" t="s">
        <v>39</v>
      </c>
      <c r="B370" s="85" t="s">
        <v>403</v>
      </c>
      <c r="C370" s="85" t="s">
        <v>561</v>
      </c>
      <c r="D370" s="85" t="s">
        <v>571</v>
      </c>
      <c r="E370" s="85" t="s">
        <v>406</v>
      </c>
      <c r="F370" s="85" t="s">
        <v>414</v>
      </c>
      <c r="G370" s="85" t="s">
        <v>417</v>
      </c>
      <c r="H370" s="85" t="s">
        <v>419</v>
      </c>
      <c r="I370" s="144">
        <v>41800000</v>
      </c>
      <c r="J370" s="85"/>
      <c r="K370" s="85"/>
      <c r="L370" s="91"/>
    </row>
    <row r="371" spans="1:14">
      <c r="A371" s="92" t="s">
        <v>39</v>
      </c>
      <c r="B371" s="85" t="s">
        <v>403</v>
      </c>
      <c r="C371" s="85" t="s">
        <v>561</v>
      </c>
      <c r="D371" s="85" t="s">
        <v>571</v>
      </c>
      <c r="E371" s="85" t="s">
        <v>406</v>
      </c>
      <c r="F371" s="85" t="s">
        <v>414</v>
      </c>
      <c r="G371" s="85" t="s">
        <v>420</v>
      </c>
      <c r="H371" s="85" t="s">
        <v>421</v>
      </c>
      <c r="I371" s="144">
        <v>1250000</v>
      </c>
      <c r="J371" s="85"/>
      <c r="K371" s="85"/>
      <c r="L371" s="91"/>
    </row>
    <row r="372" spans="1:14">
      <c r="A372" s="92" t="s">
        <v>39</v>
      </c>
      <c r="B372" s="85" t="s">
        <v>403</v>
      </c>
      <c r="C372" s="85" t="s">
        <v>561</v>
      </c>
      <c r="D372" s="85" t="s">
        <v>571</v>
      </c>
      <c r="E372" s="85" t="s">
        <v>406</v>
      </c>
      <c r="F372" s="85" t="s">
        <v>414</v>
      </c>
      <c r="G372" s="85" t="s">
        <v>420</v>
      </c>
      <c r="H372" s="85" t="s">
        <v>422</v>
      </c>
      <c r="I372" s="144">
        <v>960000</v>
      </c>
      <c r="J372" s="85"/>
      <c r="K372" s="85"/>
      <c r="L372" s="91"/>
    </row>
    <row r="373" spans="1:14">
      <c r="A373" s="92" t="s">
        <v>39</v>
      </c>
      <c r="B373" s="85" t="s">
        <v>403</v>
      </c>
      <c r="C373" s="85" t="s">
        <v>561</v>
      </c>
      <c r="D373" s="85" t="s">
        <v>571</v>
      </c>
      <c r="E373" s="85" t="s">
        <v>406</v>
      </c>
      <c r="F373" s="85" t="s">
        <v>414</v>
      </c>
      <c r="G373" s="85" t="s">
        <v>423</v>
      </c>
      <c r="H373" s="85" t="s">
        <v>545</v>
      </c>
      <c r="I373" s="144">
        <v>6700000</v>
      </c>
      <c r="J373" s="85"/>
      <c r="K373" s="85"/>
      <c r="L373" s="91"/>
    </row>
    <row r="374" spans="1:14">
      <c r="A374" s="92" t="s">
        <v>39</v>
      </c>
      <c r="B374" s="85" t="s">
        <v>403</v>
      </c>
      <c r="C374" s="85" t="s">
        <v>561</v>
      </c>
      <c r="D374" s="85" t="s">
        <v>571</v>
      </c>
      <c r="E374" s="85" t="s">
        <v>406</v>
      </c>
      <c r="F374" s="85" t="s">
        <v>414</v>
      </c>
      <c r="G374" s="85" t="s">
        <v>426</v>
      </c>
      <c r="H374" s="85" t="s">
        <v>427</v>
      </c>
      <c r="I374" s="144">
        <v>650000</v>
      </c>
      <c r="J374" s="85"/>
      <c r="K374" s="85"/>
      <c r="L374" s="91"/>
    </row>
    <row r="375" spans="1:14">
      <c r="A375" s="92" t="s">
        <v>39</v>
      </c>
      <c r="B375" s="85" t="s">
        <v>403</v>
      </c>
      <c r="C375" s="85" t="s">
        <v>561</v>
      </c>
      <c r="D375" s="85" t="s">
        <v>571</v>
      </c>
      <c r="E375" s="85" t="s">
        <v>406</v>
      </c>
      <c r="F375" s="85" t="s">
        <v>414</v>
      </c>
      <c r="G375" s="85" t="s">
        <v>426</v>
      </c>
      <c r="H375" s="85" t="s">
        <v>474</v>
      </c>
      <c r="I375" s="144">
        <v>4250000</v>
      </c>
      <c r="J375" s="85"/>
      <c r="K375" s="85"/>
      <c r="L375" s="91"/>
    </row>
    <row r="376" spans="1:14">
      <c r="A376" s="92" t="s">
        <v>39</v>
      </c>
      <c r="B376" s="85" t="s">
        <v>403</v>
      </c>
      <c r="C376" s="85" t="s">
        <v>561</v>
      </c>
      <c r="D376" s="85" t="s">
        <v>571</v>
      </c>
      <c r="E376" s="85" t="s">
        <v>406</v>
      </c>
      <c r="F376" s="85" t="s">
        <v>414</v>
      </c>
      <c r="G376" s="85" t="s">
        <v>428</v>
      </c>
      <c r="H376" s="85" t="s">
        <v>429</v>
      </c>
      <c r="I376" s="144">
        <v>129200000</v>
      </c>
      <c r="J376" s="85"/>
      <c r="K376" s="85"/>
      <c r="L376" s="91"/>
    </row>
    <row r="377" spans="1:14">
      <c r="A377" s="92" t="s">
        <v>39</v>
      </c>
      <c r="B377" s="85" t="s">
        <v>403</v>
      </c>
      <c r="C377" s="85" t="s">
        <v>561</v>
      </c>
      <c r="D377" s="85" t="s">
        <v>571</v>
      </c>
      <c r="E377" s="85" t="s">
        <v>406</v>
      </c>
      <c r="F377" s="85" t="s">
        <v>505</v>
      </c>
      <c r="G377" s="85" t="s">
        <v>572</v>
      </c>
      <c r="H377" s="85" t="s">
        <v>573</v>
      </c>
      <c r="I377" s="144">
        <v>73263994</v>
      </c>
      <c r="J377" s="85"/>
      <c r="K377" s="85"/>
      <c r="L377" s="91"/>
    </row>
    <row r="378" spans="1:14">
      <c r="A378" s="92" t="s">
        <v>39</v>
      </c>
      <c r="B378" s="85" t="s">
        <v>403</v>
      </c>
      <c r="C378" s="85" t="s">
        <v>561</v>
      </c>
      <c r="D378" s="85" t="s">
        <v>571</v>
      </c>
      <c r="E378" s="85" t="s">
        <v>406</v>
      </c>
      <c r="F378" s="85" t="s">
        <v>505</v>
      </c>
      <c r="G378" s="85" t="s">
        <v>548</v>
      </c>
      <c r="H378" s="85" t="s">
        <v>568</v>
      </c>
      <c r="I378" s="144">
        <v>2622000000</v>
      </c>
      <c r="J378" s="85"/>
      <c r="K378" s="85"/>
      <c r="L378" s="91"/>
    </row>
    <row r="379" spans="1:14">
      <c r="A379" s="92" t="s">
        <v>39</v>
      </c>
      <c r="B379" s="85" t="s">
        <v>403</v>
      </c>
      <c r="C379" s="85" t="s">
        <v>561</v>
      </c>
      <c r="D379" s="85" t="s">
        <v>571</v>
      </c>
      <c r="E379" s="85" t="s">
        <v>406</v>
      </c>
      <c r="F379" s="85" t="s">
        <v>505</v>
      </c>
      <c r="G379" s="85" t="s">
        <v>548</v>
      </c>
      <c r="H379" s="85" t="s">
        <v>574</v>
      </c>
      <c r="I379" s="144">
        <v>2160000</v>
      </c>
      <c r="J379" s="85"/>
      <c r="K379" s="85"/>
      <c r="L379" s="91"/>
    </row>
    <row r="380" spans="1:14">
      <c r="A380" s="92" t="s">
        <v>39</v>
      </c>
      <c r="B380" s="85" t="s">
        <v>403</v>
      </c>
      <c r="C380" s="85" t="s">
        <v>561</v>
      </c>
      <c r="D380" s="85" t="s">
        <v>571</v>
      </c>
      <c r="E380" s="85" t="s">
        <v>406</v>
      </c>
      <c r="F380" s="85" t="s">
        <v>505</v>
      </c>
      <c r="G380" s="85" t="s">
        <v>508</v>
      </c>
      <c r="H380" s="85" t="s">
        <v>575</v>
      </c>
      <c r="I380" s="144">
        <v>9413795005</v>
      </c>
      <c r="J380" s="85"/>
      <c r="K380" s="85"/>
      <c r="L380" s="91"/>
    </row>
    <row r="381" spans="1:14">
      <c r="A381" s="92" t="s">
        <v>39</v>
      </c>
      <c r="B381" s="85" t="s">
        <v>403</v>
      </c>
      <c r="C381" s="85" t="s">
        <v>561</v>
      </c>
      <c r="D381" s="85" t="s">
        <v>571</v>
      </c>
      <c r="E381" s="85" t="s">
        <v>406</v>
      </c>
      <c r="F381" s="85" t="s">
        <v>505</v>
      </c>
      <c r="G381" s="85" t="s">
        <v>508</v>
      </c>
      <c r="H381" s="85" t="s">
        <v>565</v>
      </c>
      <c r="I381" s="144">
        <v>2737800000</v>
      </c>
      <c r="J381" s="85"/>
      <c r="K381" s="85"/>
      <c r="L381" s="91"/>
    </row>
    <row r="382" spans="1:14">
      <c r="A382" s="92" t="s">
        <v>39</v>
      </c>
      <c r="B382" s="85" t="s">
        <v>403</v>
      </c>
      <c r="C382" s="85" t="s">
        <v>561</v>
      </c>
      <c r="D382" s="85" t="s">
        <v>571</v>
      </c>
      <c r="E382" s="85" t="s">
        <v>406</v>
      </c>
      <c r="F382" s="85" t="s">
        <v>430</v>
      </c>
      <c r="G382" s="85" t="s">
        <v>431</v>
      </c>
      <c r="H382" s="85" t="s">
        <v>576</v>
      </c>
      <c r="I382" s="144">
        <v>354510520</v>
      </c>
      <c r="J382" s="85"/>
      <c r="K382" s="85"/>
      <c r="L382" s="91"/>
      <c r="N382" s="206"/>
    </row>
    <row r="383" spans="1:14">
      <c r="A383" s="92" t="s">
        <v>39</v>
      </c>
      <c r="B383" s="85" t="s">
        <v>403</v>
      </c>
      <c r="C383" s="85" t="s">
        <v>561</v>
      </c>
      <c r="D383" s="85" t="s">
        <v>571</v>
      </c>
      <c r="E383" s="85" t="s">
        <v>406</v>
      </c>
      <c r="F383" s="85" t="s">
        <v>430</v>
      </c>
      <c r="G383" s="85" t="s">
        <v>431</v>
      </c>
      <c r="H383" s="85" t="s">
        <v>432</v>
      </c>
      <c r="I383" s="144">
        <v>189794207</v>
      </c>
      <c r="J383" s="85"/>
      <c r="K383" s="85"/>
      <c r="L383" s="91"/>
    </row>
    <row r="384" spans="1:14">
      <c r="A384" s="92" t="s">
        <v>39</v>
      </c>
      <c r="B384" s="85" t="s">
        <v>403</v>
      </c>
      <c r="C384" s="85" t="s">
        <v>577</v>
      </c>
      <c r="D384" s="85" t="s">
        <v>578</v>
      </c>
      <c r="E384" s="85" t="s">
        <v>406</v>
      </c>
      <c r="F384" s="85" t="s">
        <v>430</v>
      </c>
      <c r="G384" s="85" t="s">
        <v>579</v>
      </c>
      <c r="H384" s="85" t="s">
        <v>580</v>
      </c>
      <c r="I384" s="144">
        <v>86578700</v>
      </c>
      <c r="J384" s="85"/>
      <c r="K384" s="85"/>
      <c r="L384" s="91"/>
      <c r="N384" s="206"/>
    </row>
    <row r="385" spans="1:14">
      <c r="A385" s="92" t="s">
        <v>39</v>
      </c>
      <c r="B385" s="85" t="s">
        <v>403</v>
      </c>
      <c r="C385" s="85" t="s">
        <v>577</v>
      </c>
      <c r="D385" s="85" t="s">
        <v>578</v>
      </c>
      <c r="E385" s="85" t="s">
        <v>406</v>
      </c>
      <c r="F385" s="85" t="s">
        <v>430</v>
      </c>
      <c r="G385" s="85" t="s">
        <v>431</v>
      </c>
      <c r="H385" s="85" t="s">
        <v>432</v>
      </c>
      <c r="I385" s="144">
        <v>41740000</v>
      </c>
      <c r="J385" s="85"/>
      <c r="K385" s="85"/>
      <c r="L385" s="91"/>
    </row>
    <row r="386" spans="1:14">
      <c r="A386" s="92" t="s">
        <v>39</v>
      </c>
      <c r="B386" s="86" t="s">
        <v>403</v>
      </c>
      <c r="C386" s="86" t="s">
        <v>577</v>
      </c>
      <c r="D386" s="86" t="s">
        <v>581</v>
      </c>
      <c r="E386" s="86" t="s">
        <v>406</v>
      </c>
      <c r="F386" s="86" t="s">
        <v>430</v>
      </c>
      <c r="G386" s="86" t="s">
        <v>582</v>
      </c>
      <c r="H386" s="86"/>
      <c r="I386" s="152">
        <f>525000000+75237545541</f>
        <v>75762545541</v>
      </c>
      <c r="J386" s="85"/>
      <c r="K386" s="85"/>
      <c r="L386" s="91"/>
    </row>
    <row r="387" spans="1:14">
      <c r="A387" s="254" t="s">
        <v>583</v>
      </c>
      <c r="B387" s="254"/>
      <c r="C387" s="254"/>
      <c r="D387" s="254"/>
      <c r="E387" s="254"/>
      <c r="F387" s="254"/>
      <c r="G387" s="254"/>
      <c r="H387" s="254"/>
      <c r="I387" s="191">
        <f>SUM(I9:I386)</f>
        <v>385268945173</v>
      </c>
      <c r="J387" s="85"/>
      <c r="K387" s="85"/>
      <c r="L387" s="91"/>
      <c r="N387" s="206"/>
    </row>
  </sheetData>
  <mergeCells count="3">
    <mergeCell ref="A3:I3"/>
    <mergeCell ref="A4:I4"/>
    <mergeCell ref="A387:H387"/>
  </mergeCells>
  <printOptions horizontalCentered="1"/>
  <pageMargins left="0.59055118110236227" right="0.15748031496062992" top="0.59055118110236227" bottom="0.47244094488188981" header="0.15748031496062992" footer="0.23622047244094491"/>
  <pageSetup scale="75" orientation="portrait" r:id="rId1"/>
  <headerFooter alignWithMargins="0"/>
  <rowBreaks count="1" manualBreakCount="1">
    <brk id="350"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K70"/>
  <sheetViews>
    <sheetView tabSelected="1" workbookViewId="0">
      <selection activeCell="P10" sqref="P10"/>
    </sheetView>
  </sheetViews>
  <sheetFormatPr defaultColWidth="8.69921875" defaultRowHeight="15.6"/>
  <cols>
    <col min="1" max="1" width="4.19921875" style="26" customWidth="1"/>
    <col min="2" max="2" width="9.69921875" style="26" customWidth="1"/>
    <col min="3" max="3" width="25.3984375" style="26" customWidth="1"/>
    <col min="4" max="4" width="8.09765625" style="26" customWidth="1"/>
    <col min="5" max="5" width="7.19921875" style="26" customWidth="1"/>
    <col min="6" max="6" width="8.09765625" style="26" customWidth="1"/>
    <col min="7" max="7" width="7.09765625" style="26" customWidth="1"/>
    <col min="8" max="8" width="8" style="26" customWidth="1"/>
    <col min="9" max="9" width="36" style="26" customWidth="1"/>
    <col min="10" max="10" width="16.19921875" style="26" customWidth="1"/>
    <col min="11" max="11" width="12.3984375" style="26" bestFit="1" customWidth="1"/>
    <col min="12" max="16384" width="8.69921875" style="26"/>
  </cols>
  <sheetData>
    <row r="1" spans="1:11" s="79" customFormat="1">
      <c r="A1" s="77"/>
      <c r="B1" s="77"/>
      <c r="C1" s="77"/>
      <c r="D1" s="77"/>
      <c r="E1" s="77"/>
      <c r="F1" s="77"/>
      <c r="H1" s="81"/>
      <c r="I1" s="81"/>
      <c r="J1" s="145" t="s">
        <v>164</v>
      </c>
    </row>
    <row r="2" spans="1:11" s="79" customFormat="1" ht="17.399999999999999">
      <c r="A2" s="255" t="s">
        <v>592</v>
      </c>
      <c r="B2" s="255"/>
      <c r="C2" s="255"/>
      <c r="D2" s="255"/>
      <c r="E2" s="255"/>
      <c r="F2" s="81"/>
      <c r="H2" s="81"/>
      <c r="I2" s="81"/>
    </row>
    <row r="3" spans="1:11" s="79" customFormat="1" ht="23.25" customHeight="1">
      <c r="A3" s="256" t="s">
        <v>634</v>
      </c>
      <c r="B3" s="256"/>
      <c r="C3" s="256"/>
      <c r="D3" s="256"/>
      <c r="E3" s="256"/>
      <c r="F3" s="256"/>
      <c r="G3" s="256"/>
      <c r="H3" s="256"/>
      <c r="I3" s="256"/>
      <c r="J3" s="256"/>
    </row>
    <row r="4" spans="1:11" s="79" customFormat="1" ht="18" customHeight="1">
      <c r="A4" s="257" t="s">
        <v>633</v>
      </c>
      <c r="B4" s="257"/>
      <c r="C4" s="257"/>
      <c r="D4" s="257"/>
      <c r="E4" s="257"/>
      <c r="F4" s="257"/>
      <c r="G4" s="257"/>
      <c r="H4" s="257"/>
      <c r="I4" s="257"/>
      <c r="J4" s="257"/>
    </row>
    <row r="5" spans="1:11" s="79" customFormat="1">
      <c r="A5" s="81"/>
      <c r="B5" s="81"/>
      <c r="C5" s="81"/>
      <c r="D5" s="81"/>
      <c r="E5" s="81"/>
      <c r="F5" s="81"/>
      <c r="H5" s="81"/>
      <c r="I5" s="258" t="s">
        <v>593</v>
      </c>
      <c r="J5" s="258"/>
    </row>
    <row r="6" spans="1:11" ht="30.6" customHeight="1">
      <c r="A6" s="216" t="s">
        <v>18</v>
      </c>
      <c r="B6" s="217" t="s">
        <v>594</v>
      </c>
      <c r="C6" s="216" t="s">
        <v>595</v>
      </c>
      <c r="D6" s="216" t="s">
        <v>220</v>
      </c>
      <c r="E6" s="216" t="s">
        <v>226</v>
      </c>
      <c r="F6" s="216" t="s">
        <v>227</v>
      </c>
      <c r="G6" s="216" t="s">
        <v>221</v>
      </c>
      <c r="H6" s="216" t="s">
        <v>222</v>
      </c>
      <c r="I6" s="216" t="s">
        <v>165</v>
      </c>
      <c r="J6" s="216" t="s">
        <v>596</v>
      </c>
    </row>
    <row r="7" spans="1:11">
      <c r="A7" s="216">
        <v>1</v>
      </c>
      <c r="B7" s="216">
        <v>2</v>
      </c>
      <c r="C7" s="216">
        <v>3</v>
      </c>
      <c r="D7" s="216">
        <v>4</v>
      </c>
      <c r="E7" s="216">
        <v>5</v>
      </c>
      <c r="F7" s="216">
        <v>6</v>
      </c>
      <c r="G7" s="216">
        <v>7</v>
      </c>
      <c r="H7" s="216">
        <v>8</v>
      </c>
      <c r="I7" s="216">
        <v>9</v>
      </c>
      <c r="J7" s="216" t="s">
        <v>597</v>
      </c>
    </row>
    <row r="8" spans="1:11">
      <c r="A8" s="218" t="s">
        <v>17</v>
      </c>
      <c r="B8" s="218" t="s">
        <v>17</v>
      </c>
      <c r="C8" s="218" t="s">
        <v>17</v>
      </c>
      <c r="D8" s="218" t="s">
        <v>17</v>
      </c>
      <c r="E8" s="218" t="s">
        <v>17</v>
      </c>
      <c r="F8" s="218" t="s">
        <v>17</v>
      </c>
      <c r="G8" s="218" t="s">
        <v>17</v>
      </c>
      <c r="H8" s="218" t="s">
        <v>17</v>
      </c>
      <c r="I8" s="218" t="s">
        <v>17</v>
      </c>
      <c r="J8" s="219">
        <f>J9+J38</f>
        <v>2066142200</v>
      </c>
      <c r="K8" s="220"/>
    </row>
    <row r="9" spans="1:11" ht="47.4" customHeight="1">
      <c r="A9" s="217" t="s">
        <v>24</v>
      </c>
      <c r="B9" s="217" t="s">
        <v>598</v>
      </c>
      <c r="C9" s="221" t="s">
        <v>599</v>
      </c>
      <c r="D9" s="218" t="s">
        <v>17</v>
      </c>
      <c r="E9" s="218" t="s">
        <v>17</v>
      </c>
      <c r="F9" s="218" t="s">
        <v>17</v>
      </c>
      <c r="G9" s="218" t="s">
        <v>17</v>
      </c>
      <c r="H9" s="218" t="s">
        <v>17</v>
      </c>
      <c r="I9" s="218" t="s">
        <v>17</v>
      </c>
      <c r="J9" s="219">
        <f>+J10+J20+J29</f>
        <v>66881200</v>
      </c>
    </row>
    <row r="10" spans="1:11" ht="47.4" customHeight="1">
      <c r="A10" s="218" t="s">
        <v>17</v>
      </c>
      <c r="B10" s="218" t="s">
        <v>600</v>
      </c>
      <c r="C10" s="222" t="s">
        <v>601</v>
      </c>
      <c r="D10" s="218" t="s">
        <v>17</v>
      </c>
      <c r="E10" s="218" t="s">
        <v>17</v>
      </c>
      <c r="F10" s="218" t="s">
        <v>17</v>
      </c>
      <c r="G10" s="218" t="s">
        <v>17</v>
      </c>
      <c r="H10" s="218" t="s">
        <v>17</v>
      </c>
      <c r="I10" s="218" t="s">
        <v>17</v>
      </c>
      <c r="J10" s="223">
        <f>J11</f>
        <v>6050000</v>
      </c>
    </row>
    <row r="11" spans="1:11">
      <c r="A11" s="218" t="s">
        <v>17</v>
      </c>
      <c r="B11" s="218" t="s">
        <v>17</v>
      </c>
      <c r="C11" s="218" t="s">
        <v>17</v>
      </c>
      <c r="D11" s="218" t="s">
        <v>403</v>
      </c>
      <c r="E11" s="218" t="s">
        <v>17</v>
      </c>
      <c r="F11" s="218" t="s">
        <v>17</v>
      </c>
      <c r="G11" s="218" t="s">
        <v>17</v>
      </c>
      <c r="H11" s="218" t="s">
        <v>17</v>
      </c>
      <c r="I11" s="218" t="s">
        <v>17</v>
      </c>
      <c r="J11" s="223">
        <f>J12</f>
        <v>6050000</v>
      </c>
    </row>
    <row r="12" spans="1:11" s="227" customFormat="1" ht="26.4">
      <c r="A12" s="224" t="s">
        <v>17</v>
      </c>
      <c r="B12" s="224" t="s">
        <v>17</v>
      </c>
      <c r="C12" s="224" t="s">
        <v>17</v>
      </c>
      <c r="D12" s="224" t="s">
        <v>403</v>
      </c>
      <c r="E12" s="224" t="s">
        <v>536</v>
      </c>
      <c r="F12" s="224" t="s">
        <v>17</v>
      </c>
      <c r="G12" s="224" t="s">
        <v>17</v>
      </c>
      <c r="H12" s="224" t="s">
        <v>17</v>
      </c>
      <c r="I12" s="225" t="s">
        <v>602</v>
      </c>
      <c r="J12" s="226">
        <f>J13</f>
        <v>6050000</v>
      </c>
    </row>
    <row r="13" spans="1:11" s="227" customFormat="1">
      <c r="A13" s="224" t="s">
        <v>17</v>
      </c>
      <c r="B13" s="224" t="s">
        <v>17</v>
      </c>
      <c r="C13" s="224" t="s">
        <v>17</v>
      </c>
      <c r="D13" s="224" t="s">
        <v>403</v>
      </c>
      <c r="E13" s="224" t="s">
        <v>536</v>
      </c>
      <c r="F13" s="224" t="s">
        <v>537</v>
      </c>
      <c r="G13" s="224" t="s">
        <v>17</v>
      </c>
      <c r="H13" s="224" t="s">
        <v>17</v>
      </c>
      <c r="I13" s="225" t="s">
        <v>603</v>
      </c>
      <c r="J13" s="226">
        <f>J14+J17</f>
        <v>6050000</v>
      </c>
    </row>
    <row r="14" spans="1:11" s="227" customFormat="1">
      <c r="A14" s="224" t="s">
        <v>17</v>
      </c>
      <c r="B14" s="224" t="s">
        <v>17</v>
      </c>
      <c r="C14" s="224" t="s">
        <v>17</v>
      </c>
      <c r="D14" s="224" t="s">
        <v>403</v>
      </c>
      <c r="E14" s="224" t="s">
        <v>536</v>
      </c>
      <c r="F14" s="224" t="s">
        <v>537</v>
      </c>
      <c r="G14" s="224" t="s">
        <v>415</v>
      </c>
      <c r="H14" s="224" t="s">
        <v>17</v>
      </c>
      <c r="I14" s="225" t="s">
        <v>604</v>
      </c>
      <c r="J14" s="226">
        <f>J15</f>
        <v>1400000</v>
      </c>
    </row>
    <row r="15" spans="1:11" s="227" customFormat="1">
      <c r="A15" s="224" t="s">
        <v>17</v>
      </c>
      <c r="B15" s="224" t="s">
        <v>17</v>
      </c>
      <c r="C15" s="224" t="s">
        <v>17</v>
      </c>
      <c r="D15" s="224" t="s">
        <v>403</v>
      </c>
      <c r="E15" s="224" t="s">
        <v>536</v>
      </c>
      <c r="F15" s="224" t="s">
        <v>537</v>
      </c>
      <c r="G15" s="224" t="s">
        <v>417</v>
      </c>
      <c r="H15" s="224" t="s">
        <v>17</v>
      </c>
      <c r="I15" s="225" t="s">
        <v>605</v>
      </c>
      <c r="J15" s="226">
        <f>J16</f>
        <v>1400000</v>
      </c>
    </row>
    <row r="16" spans="1:11" s="227" customFormat="1">
      <c r="A16" s="224" t="s">
        <v>17</v>
      </c>
      <c r="B16" s="224" t="s">
        <v>17</v>
      </c>
      <c r="C16" s="224" t="s">
        <v>17</v>
      </c>
      <c r="D16" s="224" t="s">
        <v>403</v>
      </c>
      <c r="E16" s="224" t="s">
        <v>536</v>
      </c>
      <c r="F16" s="224" t="s">
        <v>537</v>
      </c>
      <c r="G16" s="224" t="s">
        <v>417</v>
      </c>
      <c r="H16" s="224" t="s">
        <v>419</v>
      </c>
      <c r="I16" s="225" t="s">
        <v>606</v>
      </c>
      <c r="J16" s="226">
        <v>1400000</v>
      </c>
    </row>
    <row r="17" spans="1:10" s="227" customFormat="1">
      <c r="A17" s="224" t="s">
        <v>17</v>
      </c>
      <c r="B17" s="224" t="s">
        <v>17</v>
      </c>
      <c r="C17" s="224" t="s">
        <v>17</v>
      </c>
      <c r="D17" s="224" t="s">
        <v>403</v>
      </c>
      <c r="E17" s="224" t="s">
        <v>536</v>
      </c>
      <c r="F17" s="224" t="s">
        <v>537</v>
      </c>
      <c r="G17" s="224" t="s">
        <v>420</v>
      </c>
      <c r="H17" s="224" t="s">
        <v>17</v>
      </c>
      <c r="I17" s="225" t="s">
        <v>607</v>
      </c>
      <c r="J17" s="226">
        <f>J18+J19</f>
        <v>4650000</v>
      </c>
    </row>
    <row r="18" spans="1:10" s="227" customFormat="1">
      <c r="A18" s="224" t="s">
        <v>17</v>
      </c>
      <c r="B18" s="224" t="s">
        <v>17</v>
      </c>
      <c r="C18" s="224" t="s">
        <v>17</v>
      </c>
      <c r="D18" s="224" t="s">
        <v>403</v>
      </c>
      <c r="E18" s="224" t="s">
        <v>536</v>
      </c>
      <c r="F18" s="224" t="s">
        <v>537</v>
      </c>
      <c r="G18" s="224" t="s">
        <v>420</v>
      </c>
      <c r="H18" s="224" t="s">
        <v>543</v>
      </c>
      <c r="I18" s="225" t="s">
        <v>608</v>
      </c>
      <c r="J18" s="226">
        <v>2540000</v>
      </c>
    </row>
    <row r="19" spans="1:10" s="227" customFormat="1">
      <c r="A19" s="224" t="s">
        <v>17</v>
      </c>
      <c r="B19" s="224" t="s">
        <v>17</v>
      </c>
      <c r="C19" s="224" t="s">
        <v>17</v>
      </c>
      <c r="D19" s="224" t="s">
        <v>403</v>
      </c>
      <c r="E19" s="224" t="s">
        <v>536</v>
      </c>
      <c r="F19" s="224" t="s">
        <v>537</v>
      </c>
      <c r="G19" s="224" t="s">
        <v>420</v>
      </c>
      <c r="H19" s="224" t="s">
        <v>422</v>
      </c>
      <c r="I19" s="225" t="s">
        <v>609</v>
      </c>
      <c r="J19" s="226">
        <v>2110000</v>
      </c>
    </row>
    <row r="20" spans="1:10" ht="49.2" customHeight="1">
      <c r="A20" s="218" t="s">
        <v>17</v>
      </c>
      <c r="B20" s="218" t="s">
        <v>610</v>
      </c>
      <c r="C20" s="222" t="s">
        <v>611</v>
      </c>
      <c r="D20" s="218" t="s">
        <v>17</v>
      </c>
      <c r="E20" s="218" t="s">
        <v>17</v>
      </c>
      <c r="F20" s="218" t="s">
        <v>17</v>
      </c>
      <c r="G20" s="218" t="s">
        <v>17</v>
      </c>
      <c r="H20" s="218" t="s">
        <v>17</v>
      </c>
      <c r="I20" s="218" t="s">
        <v>17</v>
      </c>
      <c r="J20" s="223">
        <f>J21</f>
        <v>33831200</v>
      </c>
    </row>
    <row r="21" spans="1:10">
      <c r="A21" s="218" t="s">
        <v>17</v>
      </c>
      <c r="B21" s="218" t="s">
        <v>17</v>
      </c>
      <c r="C21" s="218" t="s">
        <v>17</v>
      </c>
      <c r="D21" s="218" t="s">
        <v>403</v>
      </c>
      <c r="E21" s="218" t="s">
        <v>17</v>
      </c>
      <c r="F21" s="218" t="s">
        <v>17</v>
      </c>
      <c r="G21" s="218" t="s">
        <v>17</v>
      </c>
      <c r="H21" s="218" t="s">
        <v>17</v>
      </c>
      <c r="I21" s="218" t="s">
        <v>17</v>
      </c>
      <c r="J21" s="223">
        <f>J22</f>
        <v>33831200</v>
      </c>
    </row>
    <row r="22" spans="1:10" ht="26.4">
      <c r="A22" s="218" t="s">
        <v>17</v>
      </c>
      <c r="B22" s="218" t="s">
        <v>17</v>
      </c>
      <c r="C22" s="218" t="s">
        <v>17</v>
      </c>
      <c r="D22" s="218" t="s">
        <v>403</v>
      </c>
      <c r="E22" s="218" t="s">
        <v>536</v>
      </c>
      <c r="F22" s="218" t="s">
        <v>17</v>
      </c>
      <c r="G22" s="218" t="s">
        <v>17</v>
      </c>
      <c r="H22" s="218" t="s">
        <v>17</v>
      </c>
      <c r="I22" s="222" t="s">
        <v>602</v>
      </c>
      <c r="J22" s="223">
        <f>J23</f>
        <v>33831200</v>
      </c>
    </row>
    <row r="23" spans="1:10">
      <c r="A23" s="218" t="s">
        <v>17</v>
      </c>
      <c r="B23" s="218" t="s">
        <v>17</v>
      </c>
      <c r="C23" s="218" t="s">
        <v>17</v>
      </c>
      <c r="D23" s="218" t="s">
        <v>403</v>
      </c>
      <c r="E23" s="218" t="s">
        <v>536</v>
      </c>
      <c r="F23" s="218" t="s">
        <v>537</v>
      </c>
      <c r="G23" s="218" t="s">
        <v>17</v>
      </c>
      <c r="H23" s="218" t="s">
        <v>17</v>
      </c>
      <c r="I23" s="222" t="s">
        <v>603</v>
      </c>
      <c r="J23" s="223">
        <f>J24+J26</f>
        <v>33831200</v>
      </c>
    </row>
    <row r="24" spans="1:10">
      <c r="A24" s="218" t="s">
        <v>17</v>
      </c>
      <c r="B24" s="218" t="s">
        <v>17</v>
      </c>
      <c r="C24" s="218" t="s">
        <v>17</v>
      </c>
      <c r="D24" s="218" t="s">
        <v>403</v>
      </c>
      <c r="E24" s="218" t="s">
        <v>536</v>
      </c>
      <c r="F24" s="218" t="s">
        <v>537</v>
      </c>
      <c r="G24" s="218" t="s">
        <v>417</v>
      </c>
      <c r="H24" s="218" t="s">
        <v>17</v>
      </c>
      <c r="I24" s="222" t="s">
        <v>605</v>
      </c>
      <c r="J24" s="223">
        <f>J25</f>
        <v>21331200</v>
      </c>
    </row>
    <row r="25" spans="1:10">
      <c r="A25" s="218" t="s">
        <v>17</v>
      </c>
      <c r="B25" s="218" t="s">
        <v>17</v>
      </c>
      <c r="C25" s="218" t="s">
        <v>17</v>
      </c>
      <c r="D25" s="218" t="s">
        <v>403</v>
      </c>
      <c r="E25" s="218" t="s">
        <v>536</v>
      </c>
      <c r="F25" s="218" t="s">
        <v>537</v>
      </c>
      <c r="G25" s="218" t="s">
        <v>417</v>
      </c>
      <c r="H25" s="218" t="s">
        <v>419</v>
      </c>
      <c r="I25" s="222" t="s">
        <v>606</v>
      </c>
      <c r="J25" s="223">
        <v>21331200</v>
      </c>
    </row>
    <row r="26" spans="1:10">
      <c r="A26" s="218" t="s">
        <v>17</v>
      </c>
      <c r="B26" s="218" t="s">
        <v>17</v>
      </c>
      <c r="C26" s="218" t="s">
        <v>17</v>
      </c>
      <c r="D26" s="218" t="s">
        <v>403</v>
      </c>
      <c r="E26" s="218" t="s">
        <v>536</v>
      </c>
      <c r="F26" s="218" t="s">
        <v>537</v>
      </c>
      <c r="G26" s="218" t="s">
        <v>420</v>
      </c>
      <c r="H26" s="218" t="s">
        <v>17</v>
      </c>
      <c r="I26" s="222" t="s">
        <v>607</v>
      </c>
      <c r="J26" s="223">
        <f>J27+J28</f>
        <v>12500000</v>
      </c>
    </row>
    <row r="27" spans="1:10">
      <c r="A27" s="218" t="s">
        <v>17</v>
      </c>
      <c r="B27" s="218" t="s">
        <v>17</v>
      </c>
      <c r="C27" s="218" t="s">
        <v>17</v>
      </c>
      <c r="D27" s="218" t="s">
        <v>403</v>
      </c>
      <c r="E27" s="218" t="s">
        <v>536</v>
      </c>
      <c r="F27" s="218" t="s">
        <v>537</v>
      </c>
      <c r="G27" s="218" t="s">
        <v>420</v>
      </c>
      <c r="H27" s="218" t="s">
        <v>513</v>
      </c>
      <c r="I27" s="222" t="s">
        <v>612</v>
      </c>
      <c r="J27" s="223">
        <v>10800000</v>
      </c>
    </row>
    <row r="28" spans="1:10">
      <c r="A28" s="218" t="s">
        <v>17</v>
      </c>
      <c r="B28" s="218" t="s">
        <v>17</v>
      </c>
      <c r="C28" s="218" t="s">
        <v>17</v>
      </c>
      <c r="D28" s="218" t="s">
        <v>403</v>
      </c>
      <c r="E28" s="218" t="s">
        <v>536</v>
      </c>
      <c r="F28" s="218" t="s">
        <v>537</v>
      </c>
      <c r="G28" s="218" t="s">
        <v>420</v>
      </c>
      <c r="H28" s="218" t="s">
        <v>422</v>
      </c>
      <c r="I28" s="222" t="s">
        <v>609</v>
      </c>
      <c r="J28" s="223">
        <v>1700000</v>
      </c>
    </row>
    <row r="29" spans="1:10" ht="46.2" customHeight="1">
      <c r="A29" s="218" t="s">
        <v>17</v>
      </c>
      <c r="B29" s="218" t="s">
        <v>613</v>
      </c>
      <c r="C29" s="222" t="s">
        <v>614</v>
      </c>
      <c r="D29" s="218" t="s">
        <v>17</v>
      </c>
      <c r="E29" s="218" t="s">
        <v>17</v>
      </c>
      <c r="F29" s="218" t="s">
        <v>17</v>
      </c>
      <c r="G29" s="218" t="s">
        <v>17</v>
      </c>
      <c r="H29" s="218" t="s">
        <v>17</v>
      </c>
      <c r="I29" s="218" t="s">
        <v>17</v>
      </c>
      <c r="J29" s="223">
        <f t="shared" ref="J29:J30" si="0">+J30</f>
        <v>27000000</v>
      </c>
    </row>
    <row r="30" spans="1:10">
      <c r="A30" s="218" t="s">
        <v>17</v>
      </c>
      <c r="B30" s="218" t="s">
        <v>17</v>
      </c>
      <c r="C30" s="218" t="s">
        <v>17</v>
      </c>
      <c r="D30" s="218" t="s">
        <v>403</v>
      </c>
      <c r="E30" s="218" t="s">
        <v>17</v>
      </c>
      <c r="F30" s="218" t="s">
        <v>17</v>
      </c>
      <c r="G30" s="218" t="s">
        <v>17</v>
      </c>
      <c r="H30" s="218" t="s">
        <v>17</v>
      </c>
      <c r="I30" s="218" t="s">
        <v>17</v>
      </c>
      <c r="J30" s="223">
        <f t="shared" si="0"/>
        <v>27000000</v>
      </c>
    </row>
    <row r="31" spans="1:10" ht="26.4">
      <c r="A31" s="218" t="s">
        <v>17</v>
      </c>
      <c r="B31" s="218" t="s">
        <v>17</v>
      </c>
      <c r="C31" s="218" t="s">
        <v>17</v>
      </c>
      <c r="D31" s="218" t="s">
        <v>403</v>
      </c>
      <c r="E31" s="218" t="s">
        <v>536</v>
      </c>
      <c r="F31" s="218" t="s">
        <v>17</v>
      </c>
      <c r="G31" s="218" t="s">
        <v>17</v>
      </c>
      <c r="H31" s="218" t="s">
        <v>17</v>
      </c>
      <c r="I31" s="222" t="s">
        <v>602</v>
      </c>
      <c r="J31" s="223">
        <f>+J32</f>
        <v>27000000</v>
      </c>
    </row>
    <row r="32" spans="1:10">
      <c r="A32" s="218" t="s">
        <v>17</v>
      </c>
      <c r="B32" s="218" t="s">
        <v>17</v>
      </c>
      <c r="C32" s="218" t="s">
        <v>17</v>
      </c>
      <c r="D32" s="218" t="s">
        <v>403</v>
      </c>
      <c r="E32" s="218" t="s">
        <v>536</v>
      </c>
      <c r="F32" s="218" t="s">
        <v>537</v>
      </c>
      <c r="G32" s="218" t="s">
        <v>17</v>
      </c>
      <c r="H32" s="218" t="s">
        <v>17</v>
      </c>
      <c r="I32" s="222" t="s">
        <v>603</v>
      </c>
      <c r="J32" s="223">
        <f>+J33+J35</f>
        <v>27000000</v>
      </c>
    </row>
    <row r="33" spans="1:10">
      <c r="A33" s="218" t="s">
        <v>17</v>
      </c>
      <c r="B33" s="218" t="s">
        <v>17</v>
      </c>
      <c r="C33" s="218" t="s">
        <v>17</v>
      </c>
      <c r="D33" s="218" t="s">
        <v>403</v>
      </c>
      <c r="E33" s="218" t="s">
        <v>536</v>
      </c>
      <c r="F33" s="218" t="s">
        <v>537</v>
      </c>
      <c r="G33" s="218" t="s">
        <v>415</v>
      </c>
      <c r="H33" s="218" t="s">
        <v>17</v>
      </c>
      <c r="I33" s="222" t="s">
        <v>604</v>
      </c>
      <c r="J33" s="223">
        <f>J34</f>
        <v>2550000</v>
      </c>
    </row>
    <row r="34" spans="1:10">
      <c r="A34" s="218" t="s">
        <v>17</v>
      </c>
      <c r="B34" s="218" t="s">
        <v>17</v>
      </c>
      <c r="C34" s="218" t="s">
        <v>17</v>
      </c>
      <c r="D34" s="218" t="s">
        <v>403</v>
      </c>
      <c r="E34" s="218" t="s">
        <v>536</v>
      </c>
      <c r="F34" s="218" t="s">
        <v>537</v>
      </c>
      <c r="G34" s="218" t="s">
        <v>415</v>
      </c>
      <c r="H34" s="218" t="s">
        <v>438</v>
      </c>
      <c r="I34" s="222" t="s">
        <v>615</v>
      </c>
      <c r="J34" s="223">
        <v>2550000</v>
      </c>
    </row>
    <row r="35" spans="1:10">
      <c r="A35" s="218" t="s">
        <v>17</v>
      </c>
      <c r="B35" s="218" t="s">
        <v>17</v>
      </c>
      <c r="C35" s="218" t="s">
        <v>17</v>
      </c>
      <c r="D35" s="218" t="s">
        <v>403</v>
      </c>
      <c r="E35" s="218" t="s">
        <v>536</v>
      </c>
      <c r="F35" s="218" t="s">
        <v>537</v>
      </c>
      <c r="G35" s="218" t="s">
        <v>420</v>
      </c>
      <c r="H35" s="218" t="s">
        <v>17</v>
      </c>
      <c r="I35" s="222" t="s">
        <v>607</v>
      </c>
      <c r="J35" s="223">
        <f>J36+J37</f>
        <v>24450000</v>
      </c>
    </row>
    <row r="36" spans="1:10">
      <c r="A36" s="218" t="s">
        <v>17</v>
      </c>
      <c r="B36" s="218" t="s">
        <v>17</v>
      </c>
      <c r="C36" s="218" t="s">
        <v>17</v>
      </c>
      <c r="D36" s="218" t="s">
        <v>403</v>
      </c>
      <c r="E36" s="218" t="s">
        <v>536</v>
      </c>
      <c r="F36" s="218" t="s">
        <v>537</v>
      </c>
      <c r="G36" s="218" t="s">
        <v>420</v>
      </c>
      <c r="H36" s="218" t="s">
        <v>513</v>
      </c>
      <c r="I36" s="222" t="s">
        <v>612</v>
      </c>
      <c r="J36" s="223">
        <v>12000000</v>
      </c>
    </row>
    <row r="37" spans="1:10">
      <c r="A37" s="218" t="s">
        <v>17</v>
      </c>
      <c r="B37" s="218" t="s">
        <v>17</v>
      </c>
      <c r="C37" s="218" t="s">
        <v>17</v>
      </c>
      <c r="D37" s="218" t="s">
        <v>403</v>
      </c>
      <c r="E37" s="218" t="s">
        <v>536</v>
      </c>
      <c r="F37" s="218" t="s">
        <v>537</v>
      </c>
      <c r="G37" s="218" t="s">
        <v>420</v>
      </c>
      <c r="H37" s="218" t="s">
        <v>422</v>
      </c>
      <c r="I37" s="222" t="s">
        <v>609</v>
      </c>
      <c r="J37" s="223">
        <v>12450000</v>
      </c>
    </row>
    <row r="38" spans="1:10" ht="45.6" customHeight="1">
      <c r="A38" s="217" t="s">
        <v>32</v>
      </c>
      <c r="B38" s="217" t="s">
        <v>616</v>
      </c>
      <c r="C38" s="221" t="s">
        <v>617</v>
      </c>
      <c r="D38" s="218" t="s">
        <v>17</v>
      </c>
      <c r="E38" s="218" t="s">
        <v>17</v>
      </c>
      <c r="F38" s="218" t="s">
        <v>17</v>
      </c>
      <c r="G38" s="218" t="s">
        <v>17</v>
      </c>
      <c r="H38" s="218" t="s">
        <v>17</v>
      </c>
      <c r="I38" s="218" t="s">
        <v>17</v>
      </c>
      <c r="J38" s="219">
        <f>J39+J52+J58</f>
        <v>1999261000</v>
      </c>
    </row>
    <row r="39" spans="1:10" ht="68.400000000000006" customHeight="1">
      <c r="A39" s="218" t="s">
        <v>17</v>
      </c>
      <c r="B39" s="218" t="s">
        <v>618</v>
      </c>
      <c r="C39" s="222" t="s">
        <v>619</v>
      </c>
      <c r="D39" s="218" t="s">
        <v>17</v>
      </c>
      <c r="E39" s="218" t="s">
        <v>17</v>
      </c>
      <c r="F39" s="218" t="s">
        <v>17</v>
      </c>
      <c r="G39" s="218" t="s">
        <v>17</v>
      </c>
      <c r="H39" s="218" t="s">
        <v>17</v>
      </c>
      <c r="I39" s="218" t="s">
        <v>17</v>
      </c>
      <c r="J39" s="223">
        <f>J40</f>
        <v>1484261000</v>
      </c>
    </row>
    <row r="40" spans="1:10">
      <c r="A40" s="218" t="s">
        <v>17</v>
      </c>
      <c r="B40" s="218" t="s">
        <v>17</v>
      </c>
      <c r="C40" s="218" t="s">
        <v>17</v>
      </c>
      <c r="D40" s="218" t="s">
        <v>403</v>
      </c>
      <c r="E40" s="218" t="s">
        <v>17</v>
      </c>
      <c r="F40" s="218" t="s">
        <v>17</v>
      </c>
      <c r="G40" s="218" t="s">
        <v>17</v>
      </c>
      <c r="H40" s="218" t="s">
        <v>17</v>
      </c>
      <c r="I40" s="218" t="s">
        <v>17</v>
      </c>
      <c r="J40" s="223">
        <f>J41+J48</f>
        <v>1484261000</v>
      </c>
    </row>
    <row r="41" spans="1:10">
      <c r="A41" s="218" t="s">
        <v>17</v>
      </c>
      <c r="B41" s="218" t="s">
        <v>17</v>
      </c>
      <c r="C41" s="218" t="s">
        <v>17</v>
      </c>
      <c r="D41" s="218" t="s">
        <v>403</v>
      </c>
      <c r="E41" s="218" t="s">
        <v>518</v>
      </c>
      <c r="F41" s="218" t="s">
        <v>17</v>
      </c>
      <c r="G41" s="218" t="s">
        <v>17</v>
      </c>
      <c r="H41" s="218" t="s">
        <v>17</v>
      </c>
      <c r="I41" s="222" t="s">
        <v>620</v>
      </c>
      <c r="J41" s="223">
        <f>J42</f>
        <v>734261000</v>
      </c>
    </row>
    <row r="42" spans="1:10">
      <c r="A42" s="218" t="s">
        <v>17</v>
      </c>
      <c r="B42" s="218" t="s">
        <v>17</v>
      </c>
      <c r="C42" s="218" t="s">
        <v>17</v>
      </c>
      <c r="D42" s="218" t="s">
        <v>403</v>
      </c>
      <c r="E42" s="218" t="s">
        <v>518</v>
      </c>
      <c r="F42" s="218" t="s">
        <v>519</v>
      </c>
      <c r="G42" s="218" t="s">
        <v>17</v>
      </c>
      <c r="H42" s="218" t="s">
        <v>17</v>
      </c>
      <c r="I42" s="222" t="s">
        <v>621</v>
      </c>
      <c r="J42" s="223">
        <f>J43+J45</f>
        <v>734261000</v>
      </c>
    </row>
    <row r="43" spans="1:10">
      <c r="A43" s="218" t="s">
        <v>17</v>
      </c>
      <c r="B43" s="218" t="s">
        <v>17</v>
      </c>
      <c r="C43" s="218" t="s">
        <v>17</v>
      </c>
      <c r="D43" s="218" t="s">
        <v>403</v>
      </c>
      <c r="E43" s="218" t="s">
        <v>518</v>
      </c>
      <c r="F43" s="218" t="s">
        <v>519</v>
      </c>
      <c r="G43" s="218" t="s">
        <v>444</v>
      </c>
      <c r="H43" s="218" t="s">
        <v>17</v>
      </c>
      <c r="I43" s="222" t="s">
        <v>622</v>
      </c>
      <c r="J43" s="223">
        <f>J44</f>
        <v>607146000</v>
      </c>
    </row>
    <row r="44" spans="1:10">
      <c r="A44" s="218" t="s">
        <v>17</v>
      </c>
      <c r="B44" s="218" t="s">
        <v>17</v>
      </c>
      <c r="C44" s="218" t="s">
        <v>17</v>
      </c>
      <c r="D44" s="218" t="s">
        <v>403</v>
      </c>
      <c r="E44" s="218" t="s">
        <v>518</v>
      </c>
      <c r="F44" s="218" t="s">
        <v>519</v>
      </c>
      <c r="G44" s="218" t="s">
        <v>444</v>
      </c>
      <c r="H44" s="218" t="s">
        <v>445</v>
      </c>
      <c r="I44" s="222" t="s">
        <v>623</v>
      </c>
      <c r="J44" s="223">
        <v>607146000</v>
      </c>
    </row>
    <row r="45" spans="1:10">
      <c r="A45" s="218" t="s">
        <v>17</v>
      </c>
      <c r="B45" s="218" t="s">
        <v>17</v>
      </c>
      <c r="C45" s="218" t="s">
        <v>17</v>
      </c>
      <c r="D45" s="218" t="s">
        <v>403</v>
      </c>
      <c r="E45" s="218" t="s">
        <v>518</v>
      </c>
      <c r="F45" s="218" t="s">
        <v>519</v>
      </c>
      <c r="G45" s="218" t="s">
        <v>446</v>
      </c>
      <c r="H45" s="218" t="s">
        <v>17</v>
      </c>
      <c r="I45" s="222" t="s">
        <v>609</v>
      </c>
      <c r="J45" s="223">
        <f>J46+J47</f>
        <v>127115000</v>
      </c>
    </row>
    <row r="46" spans="1:10">
      <c r="A46" s="218" t="s">
        <v>17</v>
      </c>
      <c r="B46" s="218" t="s">
        <v>17</v>
      </c>
      <c r="C46" s="218" t="s">
        <v>17</v>
      </c>
      <c r="D46" s="218" t="s">
        <v>403</v>
      </c>
      <c r="E46" s="218" t="s">
        <v>518</v>
      </c>
      <c r="F46" s="218" t="s">
        <v>519</v>
      </c>
      <c r="G46" s="218" t="s">
        <v>446</v>
      </c>
      <c r="H46" s="218">
        <v>9401</v>
      </c>
      <c r="I46" s="222" t="s">
        <v>624</v>
      </c>
      <c r="J46" s="223">
        <v>65000000</v>
      </c>
    </row>
    <row r="47" spans="1:10">
      <c r="A47" s="218" t="s">
        <v>17</v>
      </c>
      <c r="B47" s="218" t="s">
        <v>17</v>
      </c>
      <c r="C47" s="218" t="s">
        <v>17</v>
      </c>
      <c r="D47" s="218" t="s">
        <v>403</v>
      </c>
      <c r="E47" s="218" t="s">
        <v>518</v>
      </c>
      <c r="F47" s="218" t="s">
        <v>519</v>
      </c>
      <c r="G47" s="218" t="s">
        <v>446</v>
      </c>
      <c r="H47" s="218" t="s">
        <v>447</v>
      </c>
      <c r="I47" s="222" t="s">
        <v>624</v>
      </c>
      <c r="J47" s="223">
        <f>38251000+23864000</f>
        <v>62115000</v>
      </c>
    </row>
    <row r="48" spans="1:10">
      <c r="A48" s="218" t="s">
        <v>17</v>
      </c>
      <c r="B48" s="218" t="s">
        <v>17</v>
      </c>
      <c r="C48" s="218" t="s">
        <v>17</v>
      </c>
      <c r="D48" s="218" t="s">
        <v>403</v>
      </c>
      <c r="E48" s="218" t="s">
        <v>523</v>
      </c>
      <c r="F48" s="218" t="s">
        <v>17</v>
      </c>
      <c r="G48" s="218" t="s">
        <v>17</v>
      </c>
      <c r="H48" s="218" t="s">
        <v>17</v>
      </c>
      <c r="I48" s="222" t="s">
        <v>625</v>
      </c>
      <c r="J48" s="223">
        <f>J49</f>
        <v>750000000</v>
      </c>
    </row>
    <row r="49" spans="1:10">
      <c r="A49" s="218" t="s">
        <v>17</v>
      </c>
      <c r="B49" s="218" t="s">
        <v>17</v>
      </c>
      <c r="C49" s="218" t="s">
        <v>17</v>
      </c>
      <c r="D49" s="218" t="s">
        <v>403</v>
      </c>
      <c r="E49" s="218" t="s">
        <v>523</v>
      </c>
      <c r="F49" s="218" t="s">
        <v>528</v>
      </c>
      <c r="G49" s="218" t="s">
        <v>17</v>
      </c>
      <c r="H49" s="218" t="s">
        <v>17</v>
      </c>
      <c r="I49" s="222" t="s">
        <v>626</v>
      </c>
      <c r="J49" s="223">
        <f>J50</f>
        <v>750000000</v>
      </c>
    </row>
    <row r="50" spans="1:10">
      <c r="A50" s="218" t="s">
        <v>17</v>
      </c>
      <c r="B50" s="218" t="s">
        <v>17</v>
      </c>
      <c r="C50" s="218" t="s">
        <v>17</v>
      </c>
      <c r="D50" s="218" t="s">
        <v>403</v>
      </c>
      <c r="E50" s="218" t="s">
        <v>523</v>
      </c>
      <c r="F50" s="218" t="s">
        <v>528</v>
      </c>
      <c r="G50" s="218" t="s">
        <v>444</v>
      </c>
      <c r="H50" s="218" t="s">
        <v>17</v>
      </c>
      <c r="I50" s="222" t="s">
        <v>622</v>
      </c>
      <c r="J50" s="223">
        <f>J51</f>
        <v>750000000</v>
      </c>
    </row>
    <row r="51" spans="1:10">
      <c r="A51" s="218" t="s">
        <v>17</v>
      </c>
      <c r="B51" s="218" t="s">
        <v>17</v>
      </c>
      <c r="C51" s="218" t="s">
        <v>17</v>
      </c>
      <c r="D51" s="218" t="s">
        <v>403</v>
      </c>
      <c r="E51" s="218" t="s">
        <v>523</v>
      </c>
      <c r="F51" s="218" t="s">
        <v>528</v>
      </c>
      <c r="G51" s="218" t="s">
        <v>444</v>
      </c>
      <c r="H51" s="218" t="s">
        <v>445</v>
      </c>
      <c r="I51" s="222" t="s">
        <v>623</v>
      </c>
      <c r="J51" s="223">
        <v>750000000</v>
      </c>
    </row>
    <row r="52" spans="1:10" ht="102.6" customHeight="1">
      <c r="A52" s="218" t="s">
        <v>17</v>
      </c>
      <c r="B52" s="218" t="s">
        <v>627</v>
      </c>
      <c r="C52" s="222" t="s">
        <v>628</v>
      </c>
      <c r="D52" s="218" t="s">
        <v>17</v>
      </c>
      <c r="E52" s="218" t="s">
        <v>17</v>
      </c>
      <c r="F52" s="218" t="s">
        <v>17</v>
      </c>
      <c r="G52" s="218" t="s">
        <v>17</v>
      </c>
      <c r="H52" s="218" t="s">
        <v>17</v>
      </c>
      <c r="I52" s="218" t="s">
        <v>17</v>
      </c>
      <c r="J52" s="223">
        <f>J53</f>
        <v>15000000</v>
      </c>
    </row>
    <row r="53" spans="1:10">
      <c r="A53" s="218" t="s">
        <v>17</v>
      </c>
      <c r="B53" s="218" t="s">
        <v>17</v>
      </c>
      <c r="C53" s="218" t="s">
        <v>17</v>
      </c>
      <c r="D53" s="218" t="s">
        <v>403</v>
      </c>
      <c r="E53" s="218" t="s">
        <v>17</v>
      </c>
      <c r="F53" s="218" t="s">
        <v>17</v>
      </c>
      <c r="G53" s="218" t="s">
        <v>17</v>
      </c>
      <c r="H53" s="218" t="s">
        <v>17</v>
      </c>
      <c r="I53" s="218" t="s">
        <v>17</v>
      </c>
      <c r="J53" s="223">
        <f>J54</f>
        <v>15000000</v>
      </c>
    </row>
    <row r="54" spans="1:10" ht="26.4">
      <c r="A54" s="218" t="s">
        <v>17</v>
      </c>
      <c r="B54" s="218" t="s">
        <v>17</v>
      </c>
      <c r="C54" s="218" t="s">
        <v>17</v>
      </c>
      <c r="D54" s="218" t="s">
        <v>403</v>
      </c>
      <c r="E54" s="218" t="s">
        <v>536</v>
      </c>
      <c r="F54" s="218" t="s">
        <v>17</v>
      </c>
      <c r="G54" s="218" t="s">
        <v>17</v>
      </c>
      <c r="H54" s="218" t="s">
        <v>17</v>
      </c>
      <c r="I54" s="222" t="s">
        <v>602</v>
      </c>
      <c r="J54" s="223">
        <f>J55</f>
        <v>15000000</v>
      </c>
    </row>
    <row r="55" spans="1:10">
      <c r="A55" s="218" t="s">
        <v>17</v>
      </c>
      <c r="B55" s="218" t="s">
        <v>17</v>
      </c>
      <c r="C55" s="218" t="s">
        <v>17</v>
      </c>
      <c r="D55" s="218" t="s">
        <v>403</v>
      </c>
      <c r="E55" s="218" t="s">
        <v>536</v>
      </c>
      <c r="F55" s="218" t="s">
        <v>537</v>
      </c>
      <c r="G55" s="218" t="s">
        <v>17</v>
      </c>
      <c r="H55" s="218" t="s">
        <v>17</v>
      </c>
      <c r="I55" s="222" t="s">
        <v>603</v>
      </c>
      <c r="J55" s="223">
        <f>J56</f>
        <v>15000000</v>
      </c>
    </row>
    <row r="56" spans="1:10">
      <c r="A56" s="218" t="s">
        <v>17</v>
      </c>
      <c r="B56" s="218" t="s">
        <v>17</v>
      </c>
      <c r="C56" s="218" t="s">
        <v>17</v>
      </c>
      <c r="D56" s="218" t="s">
        <v>403</v>
      </c>
      <c r="E56" s="218" t="s">
        <v>536</v>
      </c>
      <c r="F56" s="218" t="s">
        <v>537</v>
      </c>
      <c r="G56" s="218" t="s">
        <v>431</v>
      </c>
      <c r="H56" s="218" t="s">
        <v>17</v>
      </c>
      <c r="I56" s="222" t="s">
        <v>156</v>
      </c>
      <c r="J56" s="223">
        <f>J57</f>
        <v>15000000</v>
      </c>
    </row>
    <row r="57" spans="1:10">
      <c r="A57" s="218" t="s">
        <v>17</v>
      </c>
      <c r="B57" s="218" t="s">
        <v>17</v>
      </c>
      <c r="C57" s="218" t="s">
        <v>17</v>
      </c>
      <c r="D57" s="218" t="s">
        <v>403</v>
      </c>
      <c r="E57" s="218" t="s">
        <v>536</v>
      </c>
      <c r="F57" s="218" t="s">
        <v>537</v>
      </c>
      <c r="G57" s="218" t="s">
        <v>431</v>
      </c>
      <c r="H57" s="218" t="s">
        <v>432</v>
      </c>
      <c r="I57" s="222" t="s">
        <v>629</v>
      </c>
      <c r="J57" s="223">
        <v>15000000</v>
      </c>
    </row>
    <row r="58" spans="1:10" ht="46.2" customHeight="1">
      <c r="A58" s="218" t="s">
        <v>17</v>
      </c>
      <c r="B58" s="218" t="s">
        <v>630</v>
      </c>
      <c r="C58" s="222" t="s">
        <v>631</v>
      </c>
      <c r="D58" s="218" t="s">
        <v>17</v>
      </c>
      <c r="E58" s="218" t="s">
        <v>17</v>
      </c>
      <c r="F58" s="218" t="s">
        <v>17</v>
      </c>
      <c r="G58" s="218" t="s">
        <v>17</v>
      </c>
      <c r="H58" s="218" t="s">
        <v>17</v>
      </c>
      <c r="I58" s="218" t="s">
        <v>17</v>
      </c>
      <c r="J58" s="223">
        <f>J59</f>
        <v>500000000</v>
      </c>
    </row>
    <row r="59" spans="1:10">
      <c r="A59" s="218" t="s">
        <v>17</v>
      </c>
      <c r="B59" s="218" t="s">
        <v>17</v>
      </c>
      <c r="C59" s="218" t="s">
        <v>17</v>
      </c>
      <c r="D59" s="218" t="s">
        <v>403</v>
      </c>
      <c r="E59" s="218" t="s">
        <v>17</v>
      </c>
      <c r="F59" s="218" t="s">
        <v>17</v>
      </c>
      <c r="G59" s="218" t="s">
        <v>17</v>
      </c>
      <c r="H59" s="218" t="s">
        <v>17</v>
      </c>
      <c r="I59" s="218" t="s">
        <v>17</v>
      </c>
      <c r="J59" s="223">
        <f>J60+J67</f>
        <v>500000000</v>
      </c>
    </row>
    <row r="60" spans="1:10">
      <c r="A60" s="218" t="s">
        <v>17</v>
      </c>
      <c r="B60" s="218" t="s">
        <v>17</v>
      </c>
      <c r="C60" s="218" t="s">
        <v>17</v>
      </c>
      <c r="D60" s="218" t="s">
        <v>403</v>
      </c>
      <c r="E60" s="218" t="s">
        <v>523</v>
      </c>
      <c r="F60" s="218" t="s">
        <v>17</v>
      </c>
      <c r="G60" s="218" t="s">
        <v>17</v>
      </c>
      <c r="H60" s="218" t="s">
        <v>17</v>
      </c>
      <c r="I60" s="222" t="s">
        <v>625</v>
      </c>
      <c r="J60" s="223">
        <f>J61+J64</f>
        <v>300000000</v>
      </c>
    </row>
    <row r="61" spans="1:10">
      <c r="A61" s="218" t="s">
        <v>17</v>
      </c>
      <c r="B61" s="218" t="s">
        <v>17</v>
      </c>
      <c r="C61" s="218" t="s">
        <v>17</v>
      </c>
      <c r="D61" s="218" t="s">
        <v>403</v>
      </c>
      <c r="E61" s="218" t="s">
        <v>523</v>
      </c>
      <c r="F61" s="218">
        <v>283</v>
      </c>
      <c r="G61" s="218" t="s">
        <v>17</v>
      </c>
      <c r="H61" s="218" t="s">
        <v>17</v>
      </c>
      <c r="I61" s="222" t="s">
        <v>632</v>
      </c>
      <c r="J61" s="223">
        <f>J62</f>
        <v>100000000</v>
      </c>
    </row>
    <row r="62" spans="1:10">
      <c r="A62" s="218" t="s">
        <v>17</v>
      </c>
      <c r="B62" s="218" t="s">
        <v>17</v>
      </c>
      <c r="C62" s="218" t="s">
        <v>17</v>
      </c>
      <c r="D62" s="218" t="s">
        <v>403</v>
      </c>
      <c r="E62" s="218" t="s">
        <v>523</v>
      </c>
      <c r="F62" s="218">
        <v>283</v>
      </c>
      <c r="G62" s="218" t="s">
        <v>444</v>
      </c>
      <c r="H62" s="218" t="s">
        <v>17</v>
      </c>
      <c r="I62" s="222" t="s">
        <v>622</v>
      </c>
      <c r="J62" s="223">
        <f>J63</f>
        <v>100000000</v>
      </c>
    </row>
    <row r="63" spans="1:10">
      <c r="A63" s="218" t="s">
        <v>17</v>
      </c>
      <c r="B63" s="218" t="s">
        <v>17</v>
      </c>
      <c r="C63" s="218" t="s">
        <v>17</v>
      </c>
      <c r="D63" s="218" t="s">
        <v>403</v>
      </c>
      <c r="E63" s="218" t="s">
        <v>523</v>
      </c>
      <c r="F63" s="218">
        <v>283</v>
      </c>
      <c r="G63" s="218" t="s">
        <v>444</v>
      </c>
      <c r="H63" s="218" t="s">
        <v>445</v>
      </c>
      <c r="I63" s="222" t="s">
        <v>623</v>
      </c>
      <c r="J63" s="223">
        <v>100000000</v>
      </c>
    </row>
    <row r="64" spans="1:10">
      <c r="A64" s="218" t="s">
        <v>17</v>
      </c>
      <c r="B64" s="218" t="s">
        <v>17</v>
      </c>
      <c r="C64" s="218" t="s">
        <v>17</v>
      </c>
      <c r="D64" s="218" t="s">
        <v>403</v>
      </c>
      <c r="E64" s="218" t="s">
        <v>523</v>
      </c>
      <c r="F64" s="218" t="s">
        <v>528</v>
      </c>
      <c r="G64" s="218" t="s">
        <v>17</v>
      </c>
      <c r="H64" s="218" t="s">
        <v>17</v>
      </c>
      <c r="I64" s="222" t="s">
        <v>626</v>
      </c>
      <c r="J64" s="223">
        <f>J65</f>
        <v>200000000</v>
      </c>
    </row>
    <row r="65" spans="1:10">
      <c r="A65" s="218" t="s">
        <v>17</v>
      </c>
      <c r="B65" s="218" t="s">
        <v>17</v>
      </c>
      <c r="C65" s="218" t="s">
        <v>17</v>
      </c>
      <c r="D65" s="218" t="s">
        <v>403</v>
      </c>
      <c r="E65" s="218" t="s">
        <v>523</v>
      </c>
      <c r="F65" s="218" t="s">
        <v>528</v>
      </c>
      <c r="G65" s="218" t="s">
        <v>444</v>
      </c>
      <c r="H65" s="218" t="s">
        <v>17</v>
      </c>
      <c r="I65" s="222" t="s">
        <v>622</v>
      </c>
      <c r="J65" s="223">
        <f>J66</f>
        <v>200000000</v>
      </c>
    </row>
    <row r="66" spans="1:10">
      <c r="A66" s="218" t="s">
        <v>17</v>
      </c>
      <c r="B66" s="218" t="s">
        <v>17</v>
      </c>
      <c r="C66" s="218" t="s">
        <v>17</v>
      </c>
      <c r="D66" s="218" t="s">
        <v>403</v>
      </c>
      <c r="E66" s="218" t="s">
        <v>523</v>
      </c>
      <c r="F66" s="218" t="s">
        <v>528</v>
      </c>
      <c r="G66" s="218" t="s">
        <v>444</v>
      </c>
      <c r="H66" s="218" t="s">
        <v>445</v>
      </c>
      <c r="I66" s="222" t="s">
        <v>623</v>
      </c>
      <c r="J66" s="223">
        <v>200000000</v>
      </c>
    </row>
    <row r="67" spans="1:10" ht="26.4">
      <c r="A67" s="218" t="s">
        <v>17</v>
      </c>
      <c r="B67" s="218" t="s">
        <v>17</v>
      </c>
      <c r="C67" s="218" t="s">
        <v>17</v>
      </c>
      <c r="D67" s="218" t="s">
        <v>403</v>
      </c>
      <c r="E67" s="218" t="s">
        <v>536</v>
      </c>
      <c r="F67" s="218" t="s">
        <v>17</v>
      </c>
      <c r="G67" s="218" t="s">
        <v>17</v>
      </c>
      <c r="H67" s="218" t="s">
        <v>17</v>
      </c>
      <c r="I67" s="222" t="s">
        <v>602</v>
      </c>
      <c r="J67" s="223">
        <f>J68</f>
        <v>200000000</v>
      </c>
    </row>
    <row r="68" spans="1:10">
      <c r="A68" s="218" t="s">
        <v>17</v>
      </c>
      <c r="B68" s="218" t="s">
        <v>17</v>
      </c>
      <c r="C68" s="218" t="s">
        <v>17</v>
      </c>
      <c r="D68" s="218" t="s">
        <v>403</v>
      </c>
      <c r="E68" s="218" t="s">
        <v>536</v>
      </c>
      <c r="F68" s="218" t="s">
        <v>537</v>
      </c>
      <c r="G68" s="218" t="s">
        <v>17</v>
      </c>
      <c r="H68" s="218" t="s">
        <v>17</v>
      </c>
      <c r="I68" s="222" t="s">
        <v>603</v>
      </c>
      <c r="J68" s="223">
        <f>J69</f>
        <v>200000000</v>
      </c>
    </row>
    <row r="69" spans="1:10">
      <c r="A69" s="218" t="s">
        <v>17</v>
      </c>
      <c r="B69" s="218" t="s">
        <v>17</v>
      </c>
      <c r="C69" s="218" t="s">
        <v>17</v>
      </c>
      <c r="D69" s="218" t="s">
        <v>403</v>
      </c>
      <c r="E69" s="218" t="s">
        <v>536</v>
      </c>
      <c r="F69" s="218" t="s">
        <v>537</v>
      </c>
      <c r="G69" s="218" t="s">
        <v>444</v>
      </c>
      <c r="H69" s="218" t="s">
        <v>17</v>
      </c>
      <c r="I69" s="222" t="s">
        <v>622</v>
      </c>
      <c r="J69" s="223">
        <f>J70</f>
        <v>200000000</v>
      </c>
    </row>
    <row r="70" spans="1:10">
      <c r="A70" s="218" t="s">
        <v>17</v>
      </c>
      <c r="B70" s="218" t="s">
        <v>17</v>
      </c>
      <c r="C70" s="218" t="s">
        <v>17</v>
      </c>
      <c r="D70" s="218" t="s">
        <v>403</v>
      </c>
      <c r="E70" s="218" t="s">
        <v>536</v>
      </c>
      <c r="F70" s="218" t="s">
        <v>537</v>
      </c>
      <c r="G70" s="218" t="s">
        <v>444</v>
      </c>
      <c r="H70" s="218" t="s">
        <v>445</v>
      </c>
      <c r="I70" s="222" t="s">
        <v>623</v>
      </c>
      <c r="J70" s="223">
        <v>200000000</v>
      </c>
    </row>
  </sheetData>
  <mergeCells count="4">
    <mergeCell ref="A2:E2"/>
    <mergeCell ref="A3:J3"/>
    <mergeCell ref="A4:J4"/>
    <mergeCell ref="I5:J5"/>
  </mergeCells>
  <printOptions horizontalCentered="1"/>
  <pageMargins left="0.56000000000000005" right="0.24" top="0.47244094488188981" bottom="0.39370078740157483" header="0.36" footer="0.31496062992125984"/>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26"/>
  <sheetViews>
    <sheetView showFormulas="1" workbookViewId="0">
      <selection activeCell="C1" sqref="C1"/>
    </sheetView>
  </sheetViews>
  <sheetFormatPr defaultColWidth="7.09765625" defaultRowHeight="13.2"/>
  <cols>
    <col min="1" max="1" width="23.19921875" style="2" customWidth="1"/>
    <col min="2" max="2" width="1" style="2" customWidth="1"/>
    <col min="3" max="3" width="25" style="2" customWidth="1"/>
    <col min="4" max="16384" width="7.09765625" style="2"/>
  </cols>
  <sheetData>
    <row r="1" spans="1:3" ht="15">
      <c r="A1" t="s">
        <v>17</v>
      </c>
    </row>
    <row r="2" spans="1:3" ht="14.4" thickBot="1">
      <c r="A2" s="1" t="s">
        <v>5</v>
      </c>
    </row>
    <row r="3" spans="1:3" ht="13.8" thickBot="1">
      <c r="A3" s="3" t="s">
        <v>6</v>
      </c>
      <c r="C3" s="4" t="s">
        <v>7</v>
      </c>
    </row>
    <row r="4" spans="1:3">
      <c r="A4" s="3">
        <v>3</v>
      </c>
    </row>
    <row r="6" spans="1:3" ht="13.8" thickBot="1"/>
    <row r="7" spans="1:3">
      <c r="A7" s="5" t="s">
        <v>8</v>
      </c>
    </row>
    <row r="8" spans="1:3">
      <c r="A8" s="6" t="s">
        <v>9</v>
      </c>
    </row>
    <row r="9" spans="1:3">
      <c r="A9" s="7" t="s">
        <v>10</v>
      </c>
    </row>
    <row r="10" spans="1:3">
      <c r="A10" s="6" t="s">
        <v>11</v>
      </c>
    </row>
    <row r="11" spans="1:3" ht="13.8" thickBot="1">
      <c r="A11" s="8" t="s">
        <v>12</v>
      </c>
    </row>
    <row r="13" spans="1:3" ht="13.8" thickBot="1"/>
    <row r="14" spans="1:3" ht="13.8" thickBot="1">
      <c r="A14" s="4" t="s">
        <v>13</v>
      </c>
    </row>
    <row r="16" spans="1:3" ht="13.8" thickBot="1"/>
    <row r="17" spans="1:3" ht="13.8" thickBot="1">
      <c r="C17" s="4" t="s">
        <v>14</v>
      </c>
    </row>
    <row r="20" spans="1:3">
      <c r="A20" s="9" t="s">
        <v>15</v>
      </c>
    </row>
    <row r="26" spans="1:3" ht="13.8" thickBot="1">
      <c r="C26" s="10" t="s">
        <v>16</v>
      </c>
    </row>
  </sheetData>
  <sheetProtection password="8863" sheet="1" objects="1"/>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60</vt:lpstr>
      <vt:lpstr>61</vt:lpstr>
      <vt:lpstr>62</vt:lpstr>
      <vt:lpstr>63</vt:lpstr>
      <vt:lpstr>64</vt:lpstr>
      <vt:lpstr>65</vt:lpstr>
      <vt:lpstr>'60'!Print_Area</vt:lpstr>
      <vt:lpstr>'61'!Print_Area</vt:lpstr>
      <vt:lpstr>'62'!Print_Area</vt:lpstr>
      <vt:lpstr>'63'!Print_Area</vt:lpstr>
      <vt:lpstr>'64'!Print_Area</vt:lpstr>
      <vt:lpstr>'65'!Print_Area</vt:lpstr>
      <vt:lpstr>'61'!Print_Titles</vt:lpstr>
      <vt:lpstr>'62'!Print_Titles</vt:lpstr>
      <vt:lpstr>'63'!Print_Titles</vt:lpstr>
      <vt:lpstr>'64'!Print_Titles</vt:lpstr>
      <vt:lpstr>'65'!Print_Titles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mau1</dc:title>
  <dc:creator>DO QUNG HUNG</dc:creator>
  <cp:lastModifiedBy>Windows 11</cp:lastModifiedBy>
  <cp:lastPrinted>2026-03-26T09:52:40Z</cp:lastPrinted>
  <dcterms:created xsi:type="dcterms:W3CDTF">1998-11-30T02:10:20Z</dcterms:created>
  <dcterms:modified xsi:type="dcterms:W3CDTF">2026-04-01T08:15:01Z</dcterms:modified>
</cp:coreProperties>
</file>